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dmin\Desktop\Michalák Výměna oken  210223\"/>
    </mc:Choice>
  </mc:AlternateContent>
  <bookViews>
    <workbookView xWindow="0" yWindow="0" windowWidth="0" windowHeight="0"/>
  </bookViews>
  <sheets>
    <sheet name="Rekapitulace stavby" sheetId="1" r:id="rId1"/>
    <sheet name="N6692022c - Výměna oken v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'N6692022c - Výměna oken v...'!$C$87:$K$621</definedName>
    <definedName name="_xlnm.Print_Area" localSheetId="1">'N6692022c - Výměna oken v...'!$C$4:$J$37,'N6692022c - Výměna oken v...'!$C$43:$J$71,'N6692022c - Výměna oken v...'!$C$77:$K$621</definedName>
    <definedName name="_xlnm.Print_Titles" localSheetId="1">'N6692022c - Výměna oken v...'!$87:$87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" l="1" r="AY55"/>
  <c i="2" r="J35"/>
  <c r="J34"/>
  <c r="J33"/>
  <c i="1" r="AX55"/>
  <c i="2" r="BI621"/>
  <c r="BH621"/>
  <c r="BG621"/>
  <c r="BF621"/>
  <c r="T621"/>
  <c r="R621"/>
  <c r="P621"/>
  <c r="BI620"/>
  <c r="BH620"/>
  <c r="BG620"/>
  <c r="BF620"/>
  <c r="T620"/>
  <c r="R620"/>
  <c r="P620"/>
  <c r="BI619"/>
  <c r="BH619"/>
  <c r="BG619"/>
  <c r="BF619"/>
  <c r="T619"/>
  <c r="R619"/>
  <c r="P619"/>
  <c r="BI615"/>
  <c r="BH615"/>
  <c r="BG615"/>
  <c r="BF615"/>
  <c r="T615"/>
  <c r="T614"/>
  <c r="R615"/>
  <c r="R614"/>
  <c r="P615"/>
  <c r="P614"/>
  <c r="BI609"/>
  <c r="BH609"/>
  <c r="BG609"/>
  <c r="BF609"/>
  <c r="T609"/>
  <c r="R609"/>
  <c r="P609"/>
  <c r="BI595"/>
  <c r="BH595"/>
  <c r="BG595"/>
  <c r="BF595"/>
  <c r="T595"/>
  <c r="R595"/>
  <c r="P595"/>
  <c r="BI581"/>
  <c r="BH581"/>
  <c r="BG581"/>
  <c r="BF581"/>
  <c r="T581"/>
  <c r="R581"/>
  <c r="P581"/>
  <c r="BI578"/>
  <c r="BH578"/>
  <c r="BG578"/>
  <c r="BF578"/>
  <c r="T578"/>
  <c r="R578"/>
  <c r="P578"/>
  <c r="BI572"/>
  <c r="BH572"/>
  <c r="BG572"/>
  <c r="BF572"/>
  <c r="T572"/>
  <c r="R572"/>
  <c r="P572"/>
  <c r="BI566"/>
  <c r="BH566"/>
  <c r="BG566"/>
  <c r="BF566"/>
  <c r="T566"/>
  <c r="R566"/>
  <c r="P566"/>
  <c r="BI560"/>
  <c r="BH560"/>
  <c r="BG560"/>
  <c r="BF560"/>
  <c r="T560"/>
  <c r="R560"/>
  <c r="P560"/>
  <c r="BI557"/>
  <c r="BH557"/>
  <c r="BG557"/>
  <c r="BF557"/>
  <c r="T557"/>
  <c r="R557"/>
  <c r="P557"/>
  <c r="BI551"/>
  <c r="BH551"/>
  <c r="BG551"/>
  <c r="BF551"/>
  <c r="T551"/>
  <c r="R551"/>
  <c r="P551"/>
  <c r="BI545"/>
  <c r="BH545"/>
  <c r="BG545"/>
  <c r="BF545"/>
  <c r="T545"/>
  <c r="R545"/>
  <c r="P545"/>
  <c r="BI539"/>
  <c r="BH539"/>
  <c r="BG539"/>
  <c r="BF539"/>
  <c r="T539"/>
  <c r="R539"/>
  <c r="P539"/>
  <c r="BI536"/>
  <c r="BH536"/>
  <c r="BG536"/>
  <c r="BF536"/>
  <c r="T536"/>
  <c r="R536"/>
  <c r="P536"/>
  <c r="BI532"/>
  <c r="BH532"/>
  <c r="BG532"/>
  <c r="BF532"/>
  <c r="T532"/>
  <c r="R532"/>
  <c r="P532"/>
  <c r="BI527"/>
  <c r="BH527"/>
  <c r="BG527"/>
  <c r="BF527"/>
  <c r="T527"/>
  <c r="R527"/>
  <c r="P527"/>
  <c r="BI519"/>
  <c r="BH519"/>
  <c r="BG519"/>
  <c r="BF519"/>
  <c r="T519"/>
  <c r="R519"/>
  <c r="P519"/>
  <c r="BI514"/>
  <c r="BH514"/>
  <c r="BG514"/>
  <c r="BF514"/>
  <c r="T514"/>
  <c r="R514"/>
  <c r="P514"/>
  <c r="BI509"/>
  <c r="BH509"/>
  <c r="BG509"/>
  <c r="BF509"/>
  <c r="T509"/>
  <c r="R509"/>
  <c r="P509"/>
  <c r="BI504"/>
  <c r="BH504"/>
  <c r="BG504"/>
  <c r="BF504"/>
  <c r="T504"/>
  <c r="R504"/>
  <c r="P504"/>
  <c r="BI499"/>
  <c r="BH499"/>
  <c r="BG499"/>
  <c r="BF499"/>
  <c r="T499"/>
  <c r="R499"/>
  <c r="P499"/>
  <c r="BI493"/>
  <c r="BH493"/>
  <c r="BG493"/>
  <c r="BF493"/>
  <c r="T493"/>
  <c r="R493"/>
  <c r="P493"/>
  <c r="BI488"/>
  <c r="BH488"/>
  <c r="BG488"/>
  <c r="BF488"/>
  <c r="T488"/>
  <c r="R488"/>
  <c r="P488"/>
  <c r="BI485"/>
  <c r="BH485"/>
  <c r="BG485"/>
  <c r="BF485"/>
  <c r="T485"/>
  <c r="R485"/>
  <c r="P485"/>
  <c r="BI479"/>
  <c r="BH479"/>
  <c r="BG479"/>
  <c r="BF479"/>
  <c r="T479"/>
  <c r="R479"/>
  <c r="P479"/>
  <c r="BI474"/>
  <c r="BH474"/>
  <c r="BG474"/>
  <c r="BF474"/>
  <c r="T474"/>
  <c r="R474"/>
  <c r="P474"/>
  <c r="BI469"/>
  <c r="BH469"/>
  <c r="BG469"/>
  <c r="BF469"/>
  <c r="T469"/>
  <c r="R469"/>
  <c r="P469"/>
  <c r="BI461"/>
  <c r="BH461"/>
  <c r="BG461"/>
  <c r="BF461"/>
  <c r="T461"/>
  <c r="R461"/>
  <c r="P461"/>
  <c r="BI455"/>
  <c r="BH455"/>
  <c r="BG455"/>
  <c r="BF455"/>
  <c r="T455"/>
  <c r="R455"/>
  <c r="P455"/>
  <c r="BI449"/>
  <c r="BH449"/>
  <c r="BG449"/>
  <c r="BF449"/>
  <c r="T449"/>
  <c r="R449"/>
  <c r="P449"/>
  <c r="BI443"/>
  <c r="BH443"/>
  <c r="BG443"/>
  <c r="BF443"/>
  <c r="T443"/>
  <c r="R443"/>
  <c r="P443"/>
  <c r="BI437"/>
  <c r="BH437"/>
  <c r="BG437"/>
  <c r="BF437"/>
  <c r="T437"/>
  <c r="R437"/>
  <c r="P437"/>
  <c r="BI431"/>
  <c r="BH431"/>
  <c r="BG431"/>
  <c r="BF431"/>
  <c r="T431"/>
  <c r="R431"/>
  <c r="P431"/>
  <c r="BI425"/>
  <c r="BH425"/>
  <c r="BG425"/>
  <c r="BF425"/>
  <c r="T425"/>
  <c r="R425"/>
  <c r="P425"/>
  <c r="BI419"/>
  <c r="BH419"/>
  <c r="BG419"/>
  <c r="BF419"/>
  <c r="T419"/>
  <c r="R419"/>
  <c r="P419"/>
  <c r="BI413"/>
  <c r="BH413"/>
  <c r="BG413"/>
  <c r="BF413"/>
  <c r="T413"/>
  <c r="R413"/>
  <c r="P413"/>
  <c r="BI407"/>
  <c r="BH407"/>
  <c r="BG407"/>
  <c r="BF407"/>
  <c r="T407"/>
  <c r="R407"/>
  <c r="P407"/>
  <c r="BI401"/>
  <c r="BH401"/>
  <c r="BG401"/>
  <c r="BF401"/>
  <c r="T401"/>
  <c r="R401"/>
  <c r="P401"/>
  <c r="BI395"/>
  <c r="BH395"/>
  <c r="BG395"/>
  <c r="BF395"/>
  <c r="T395"/>
  <c r="R395"/>
  <c r="P395"/>
  <c r="BI389"/>
  <c r="BH389"/>
  <c r="BG389"/>
  <c r="BF389"/>
  <c r="T389"/>
  <c r="R389"/>
  <c r="P389"/>
  <c r="BI362"/>
  <c r="BH362"/>
  <c r="BG362"/>
  <c r="BF362"/>
  <c r="T362"/>
  <c r="R362"/>
  <c r="P362"/>
  <c r="BI356"/>
  <c r="BH356"/>
  <c r="BG356"/>
  <c r="BF356"/>
  <c r="T356"/>
  <c r="R356"/>
  <c r="P356"/>
  <c r="BI350"/>
  <c r="BH350"/>
  <c r="BG350"/>
  <c r="BF350"/>
  <c r="T350"/>
  <c r="R350"/>
  <c r="P350"/>
  <c r="BI344"/>
  <c r="BH344"/>
  <c r="BG344"/>
  <c r="BF344"/>
  <c r="T344"/>
  <c r="R344"/>
  <c r="P344"/>
  <c r="BI335"/>
  <c r="BH335"/>
  <c r="BG335"/>
  <c r="BF335"/>
  <c r="T335"/>
  <c r="R335"/>
  <c r="P335"/>
  <c r="BI331"/>
  <c r="BH331"/>
  <c r="BG331"/>
  <c r="BF331"/>
  <c r="T331"/>
  <c r="R331"/>
  <c r="P331"/>
  <c r="BI328"/>
  <c r="BH328"/>
  <c r="BG328"/>
  <c r="BF328"/>
  <c r="T328"/>
  <c r="R328"/>
  <c r="P328"/>
  <c r="BI324"/>
  <c r="BH324"/>
  <c r="BG324"/>
  <c r="BF324"/>
  <c r="T324"/>
  <c r="R324"/>
  <c r="P324"/>
  <c r="BI319"/>
  <c r="BH319"/>
  <c r="BG319"/>
  <c r="BF319"/>
  <c r="T319"/>
  <c r="R319"/>
  <c r="P319"/>
  <c r="BI316"/>
  <c r="BH316"/>
  <c r="BG316"/>
  <c r="BF316"/>
  <c r="T316"/>
  <c r="R316"/>
  <c r="P316"/>
  <c r="BI302"/>
  <c r="BH302"/>
  <c r="BG302"/>
  <c r="BF302"/>
  <c r="T302"/>
  <c r="R302"/>
  <c r="P302"/>
  <c r="BI288"/>
  <c r="BH288"/>
  <c r="BG288"/>
  <c r="BF288"/>
  <c r="T288"/>
  <c r="R288"/>
  <c r="P288"/>
  <c r="BI274"/>
  <c r="BH274"/>
  <c r="BG274"/>
  <c r="BF274"/>
  <c r="T274"/>
  <c r="R274"/>
  <c r="P274"/>
  <c r="BI260"/>
  <c r="BH260"/>
  <c r="BG260"/>
  <c r="BF260"/>
  <c r="T260"/>
  <c r="R260"/>
  <c r="P260"/>
  <c r="BI256"/>
  <c r="BH256"/>
  <c r="BG256"/>
  <c r="BF256"/>
  <c r="T256"/>
  <c r="T255"/>
  <c r="R256"/>
  <c r="R255"/>
  <c r="P256"/>
  <c r="P255"/>
  <c r="BI253"/>
  <c r="BH253"/>
  <c r="BG253"/>
  <c r="BF253"/>
  <c r="T253"/>
  <c r="R253"/>
  <c r="P253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38"/>
  <c r="BH238"/>
  <c r="BG238"/>
  <c r="BF238"/>
  <c r="T238"/>
  <c r="R238"/>
  <c r="P238"/>
  <c r="BI233"/>
  <c r="BH233"/>
  <c r="BG233"/>
  <c r="BF233"/>
  <c r="T233"/>
  <c r="R233"/>
  <c r="P233"/>
  <c r="BI219"/>
  <c r="BH219"/>
  <c r="BG219"/>
  <c r="BF219"/>
  <c r="T219"/>
  <c r="R219"/>
  <c r="P219"/>
  <c r="BI207"/>
  <c r="BH207"/>
  <c r="BG207"/>
  <c r="BF207"/>
  <c r="T207"/>
  <c r="R207"/>
  <c r="P207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75"/>
  <c r="BH175"/>
  <c r="BG175"/>
  <c r="BF175"/>
  <c r="T175"/>
  <c r="R175"/>
  <c r="P175"/>
  <c r="BI171"/>
  <c r="BH171"/>
  <c r="BG171"/>
  <c r="BF171"/>
  <c r="T171"/>
  <c r="R171"/>
  <c r="P171"/>
  <c r="BI165"/>
  <c r="BH165"/>
  <c r="BG165"/>
  <c r="BF165"/>
  <c r="T165"/>
  <c r="R165"/>
  <c r="P165"/>
  <c r="BI159"/>
  <c r="BH159"/>
  <c r="BG159"/>
  <c r="BF159"/>
  <c r="T159"/>
  <c r="R159"/>
  <c r="P159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0"/>
  <c r="BH140"/>
  <c r="BG140"/>
  <c r="BF140"/>
  <c r="T140"/>
  <c r="R140"/>
  <c r="P140"/>
  <c r="BI136"/>
  <c r="BH136"/>
  <c r="BG136"/>
  <c r="BF136"/>
  <c r="T136"/>
  <c r="R136"/>
  <c r="P136"/>
  <c r="BI129"/>
  <c r="BH129"/>
  <c r="BG129"/>
  <c r="BF129"/>
  <c r="T129"/>
  <c r="R129"/>
  <c r="P129"/>
  <c r="BI123"/>
  <c r="BH123"/>
  <c r="BG123"/>
  <c r="BF123"/>
  <c r="T123"/>
  <c r="R123"/>
  <c r="P123"/>
  <c r="BI118"/>
  <c r="BH118"/>
  <c r="BG118"/>
  <c r="BF118"/>
  <c r="T118"/>
  <c r="R118"/>
  <c r="P118"/>
  <c r="BI112"/>
  <c r="BH112"/>
  <c r="BG112"/>
  <c r="BF112"/>
  <c r="T112"/>
  <c r="R112"/>
  <c r="P112"/>
  <c r="BI107"/>
  <c r="BH107"/>
  <c r="BG107"/>
  <c r="BF107"/>
  <c r="T107"/>
  <c r="R107"/>
  <c r="P107"/>
  <c r="BI102"/>
  <c r="BH102"/>
  <c r="BG102"/>
  <c r="BF102"/>
  <c r="T102"/>
  <c r="R102"/>
  <c r="P102"/>
  <c r="BI96"/>
  <c r="BH96"/>
  <c r="BG96"/>
  <c r="BF96"/>
  <c r="T96"/>
  <c r="R96"/>
  <c r="P96"/>
  <c r="BI91"/>
  <c r="BH91"/>
  <c r="BG91"/>
  <c r="BF91"/>
  <c r="T91"/>
  <c r="R91"/>
  <c r="P91"/>
  <c r="J84"/>
  <c r="F84"/>
  <c r="F82"/>
  <c r="E80"/>
  <c r="J50"/>
  <c r="F50"/>
  <c r="F48"/>
  <c r="E46"/>
  <c r="J22"/>
  <c r="E22"/>
  <c r="J85"/>
  <c r="J21"/>
  <c r="J16"/>
  <c r="E16"/>
  <c r="F85"/>
  <c r="J15"/>
  <c r="J10"/>
  <c r="J82"/>
  <c i="1" r="L50"/>
  <c r="AM50"/>
  <c r="AM49"/>
  <c r="L49"/>
  <c r="AM47"/>
  <c r="L47"/>
  <c r="L45"/>
  <c r="L44"/>
  <c i="2" r="J479"/>
  <c r="BK350"/>
  <c r="BK191"/>
  <c r="BK545"/>
  <c r="BK455"/>
  <c r="BK362"/>
  <c r="J249"/>
  <c r="BK145"/>
  <c r="J493"/>
  <c r="J260"/>
  <c r="BK620"/>
  <c r="J449"/>
  <c r="BK159"/>
  <c r="J461"/>
  <c r="J316"/>
  <c r="J153"/>
  <c r="BK578"/>
  <c r="J425"/>
  <c r="BK302"/>
  <c r="J149"/>
  <c r="J539"/>
  <c r="BK331"/>
  <c r="J238"/>
  <c r="J107"/>
  <c r="BK389"/>
  <c r="J145"/>
  <c r="J485"/>
  <c r="BK253"/>
  <c r="BK96"/>
  <c r="BK519"/>
  <c r="BK249"/>
  <c r="J581"/>
  <c r="J545"/>
  <c r="J443"/>
  <c r="J195"/>
  <c r="J620"/>
  <c r="BK474"/>
  <c r="J356"/>
  <c r="J207"/>
  <c r="BK621"/>
  <c r="BK479"/>
  <c r="J247"/>
  <c r="J615"/>
  <c r="BK443"/>
  <c r="BK136"/>
  <c r="J455"/>
  <c r="J256"/>
  <c r="J159"/>
  <c r="BK595"/>
  <c r="BK499"/>
  <c r="J401"/>
  <c r="BK199"/>
  <c r="BK581"/>
  <c r="BK461"/>
  <c r="BK245"/>
  <c r="J118"/>
  <c r="BK504"/>
  <c r="J199"/>
  <c r="BK509"/>
  <c r="BK274"/>
  <c r="BK609"/>
  <c r="J504"/>
  <c r="J389"/>
  <c r="BK219"/>
  <c i="1" r="AS54"/>
  <c i="2" r="J302"/>
  <c r="BK183"/>
  <c r="J619"/>
  <c r="J474"/>
  <c r="BK619"/>
  <c r="J395"/>
  <c r="J219"/>
  <c r="BK572"/>
  <c r="BK469"/>
  <c r="J183"/>
  <c r="J566"/>
  <c r="BK551"/>
  <c r="BK493"/>
  <c r="J328"/>
  <c r="J175"/>
  <c r="J551"/>
  <c r="BK437"/>
  <c r="J331"/>
  <c r="BK195"/>
  <c r="J595"/>
  <c r="BK328"/>
  <c r="J233"/>
  <c r="BK566"/>
  <c r="BK401"/>
  <c r="BK107"/>
  <c r="J437"/>
  <c r="BK203"/>
  <c r="J621"/>
  <c r="BK514"/>
  <c r="J413"/>
  <c r="BK319"/>
  <c r="BK171"/>
  <c r="BK615"/>
  <c r="J344"/>
  <c r="BK153"/>
  <c r="BK536"/>
  <c r="BK413"/>
  <c r="J129"/>
  <c r="BK449"/>
  <c r="BK207"/>
  <c r="J91"/>
  <c r="BK485"/>
  <c r="BK344"/>
  <c r="J191"/>
  <c r="J609"/>
  <c r="J419"/>
  <c r="BK256"/>
  <c r="J572"/>
  <c r="BK260"/>
  <c r="BK123"/>
  <c r="BK557"/>
  <c r="BK316"/>
  <c r="J123"/>
  <c r="BK425"/>
  <c r="J96"/>
  <c r="J560"/>
  <c r="BK539"/>
  <c r="J469"/>
  <c r="J245"/>
  <c r="J112"/>
  <c r="J509"/>
  <c r="BK419"/>
  <c r="J253"/>
  <c r="J165"/>
  <c r="J499"/>
  <c r="J288"/>
  <c r="J136"/>
  <c r="J527"/>
  <c r="J274"/>
  <c r="J514"/>
  <c r="BK288"/>
  <c r="BK129"/>
  <c r="BK532"/>
  <c r="J431"/>
  <c r="BK335"/>
  <c r="BK233"/>
  <c r="J102"/>
  <c r="J319"/>
  <c r="J203"/>
  <c r="J578"/>
  <c r="BK324"/>
  <c r="BK91"/>
  <c r="J407"/>
  <c r="BK187"/>
  <c r="J519"/>
  <c r="BK407"/>
  <c r="J324"/>
  <c r="BK247"/>
  <c r="BK112"/>
  <c r="BK488"/>
  <c r="BK140"/>
  <c r="J532"/>
  <c r="BK431"/>
  <c r="J187"/>
  <c r="J335"/>
  <c r="J171"/>
  <c r="BK560"/>
  <c r="J362"/>
  <c r="J140"/>
  <c r="J557"/>
  <c r="J536"/>
  <c r="BK356"/>
  <c r="BK149"/>
  <c r="BK527"/>
  <c r="BK395"/>
  <c r="BK238"/>
  <c r="BK118"/>
  <c r="J350"/>
  <c r="BK175"/>
  <c r="BK102"/>
  <c r="J488"/>
  <c r="BK165"/>
  <c l="1" r="BK90"/>
  <c r="BK182"/>
  <c r="J182"/>
  <c r="J58"/>
  <c r="BK244"/>
  <c r="J244"/>
  <c r="J59"/>
  <c r="T244"/>
  <c r="P259"/>
  <c r="R318"/>
  <c r="R330"/>
  <c r="P487"/>
  <c r="P538"/>
  <c r="P559"/>
  <c r="P580"/>
  <c r="R90"/>
  <c r="R182"/>
  <c r="R244"/>
  <c r="T259"/>
  <c r="BK330"/>
  <c r="J330"/>
  <c r="J64"/>
  <c r="BK487"/>
  <c r="J487"/>
  <c r="J65"/>
  <c r="BK538"/>
  <c r="J538"/>
  <c r="J66"/>
  <c r="BK559"/>
  <c r="J559"/>
  <c r="J67"/>
  <c r="BK580"/>
  <c r="J580"/>
  <c r="J68"/>
  <c r="P618"/>
  <c r="P90"/>
  <c r="P182"/>
  <c r="BK259"/>
  <c r="J259"/>
  <c r="J62"/>
  <c r="BK318"/>
  <c r="J318"/>
  <c r="J63"/>
  <c r="T318"/>
  <c r="T330"/>
  <c r="T487"/>
  <c r="T538"/>
  <c r="T559"/>
  <c r="R580"/>
  <c r="BK618"/>
  <c r="J618"/>
  <c r="J70"/>
  <c r="T618"/>
  <c r="T90"/>
  <c r="T89"/>
  <c r="T182"/>
  <c r="P244"/>
  <c r="R259"/>
  <c r="P318"/>
  <c r="P330"/>
  <c r="R487"/>
  <c r="R538"/>
  <c r="R559"/>
  <c r="T580"/>
  <c r="R618"/>
  <c r="BK614"/>
  <c r="J614"/>
  <c r="J69"/>
  <c r="BK255"/>
  <c r="J255"/>
  <c r="J60"/>
  <c r="BE112"/>
  <c r="BE149"/>
  <c r="BE171"/>
  <c r="BE203"/>
  <c r="BE207"/>
  <c r="BE238"/>
  <c r="BE245"/>
  <c r="BE253"/>
  <c r="BE256"/>
  <c r="BE288"/>
  <c r="BE302"/>
  <c r="BE316"/>
  <c r="BE328"/>
  <c r="BE344"/>
  <c r="BE350"/>
  <c r="BE407"/>
  <c r="BE455"/>
  <c r="BE474"/>
  <c r="BE479"/>
  <c r="BE493"/>
  <c r="BE509"/>
  <c r="BE545"/>
  <c r="BE551"/>
  <c r="BE572"/>
  <c r="BE595"/>
  <c r="J48"/>
  <c r="J51"/>
  <c r="BE107"/>
  <c r="BE145"/>
  <c r="BE159"/>
  <c r="BE187"/>
  <c r="BE191"/>
  <c r="BE247"/>
  <c r="BE356"/>
  <c r="BE389"/>
  <c r="BE395"/>
  <c r="BE401"/>
  <c r="BE419"/>
  <c r="BE431"/>
  <c r="BE437"/>
  <c r="BE449"/>
  <c r="BE469"/>
  <c r="BE504"/>
  <c r="BE519"/>
  <c r="BE532"/>
  <c r="BE539"/>
  <c r="BE560"/>
  <c r="BE578"/>
  <c r="F51"/>
  <c r="BE91"/>
  <c r="BE102"/>
  <c r="BE123"/>
  <c r="BE129"/>
  <c r="BE140"/>
  <c r="BE153"/>
  <c r="BE175"/>
  <c r="BE183"/>
  <c r="BE199"/>
  <c r="BE260"/>
  <c r="BE274"/>
  <c r="BE324"/>
  <c r="BE443"/>
  <c r="BE461"/>
  <c r="BE488"/>
  <c r="BE536"/>
  <c r="BE557"/>
  <c r="BE581"/>
  <c r="BE615"/>
  <c r="BE620"/>
  <c r="BE96"/>
  <c r="BE118"/>
  <c r="BE136"/>
  <c r="BE165"/>
  <c r="BE195"/>
  <c r="BE219"/>
  <c r="BE233"/>
  <c r="BE249"/>
  <c r="BE319"/>
  <c r="BE331"/>
  <c r="BE335"/>
  <c r="BE362"/>
  <c r="BE413"/>
  <c r="BE425"/>
  <c r="BE485"/>
  <c r="BE499"/>
  <c r="BE514"/>
  <c r="BE527"/>
  <c r="BE566"/>
  <c r="BE609"/>
  <c r="BE619"/>
  <c r="BE621"/>
  <c r="F34"/>
  <c i="1" r="BC55"/>
  <c r="BC54"/>
  <c r="W32"/>
  <c i="2" r="F35"/>
  <c i="1" r="BD55"/>
  <c r="BD54"/>
  <c r="W33"/>
  <c i="2" r="J32"/>
  <c i="1" r="AW55"/>
  <c i="2" r="F33"/>
  <c i="1" r="BB55"/>
  <c r="BB54"/>
  <c r="W31"/>
  <c i="2" r="F32"/>
  <c i="1" r="BA55"/>
  <c r="BA54"/>
  <c r="W30"/>
  <c i="2" l="1" r="R89"/>
  <c r="R258"/>
  <c r="R88"/>
  <c r="P89"/>
  <c r="T258"/>
  <c r="P258"/>
  <c r="T88"/>
  <c r="BK89"/>
  <c r="J89"/>
  <c r="J56"/>
  <c r="J90"/>
  <c r="J57"/>
  <c r="BK258"/>
  <c r="J258"/>
  <c r="J61"/>
  <c i="1" r="AX54"/>
  <c r="AW54"/>
  <c r="AK30"/>
  <c r="AY54"/>
  <c i="2" r="F31"/>
  <c i="1" r="AZ55"/>
  <c r="AZ54"/>
  <c r="W29"/>
  <c i="2" r="J31"/>
  <c i="1" r="AV55"/>
  <c r="AT55"/>
  <c i="2" l="1" r="P88"/>
  <c i="1" r="AU55"/>
  <c i="2" r="BK88"/>
  <c r="J88"/>
  <c r="J55"/>
  <c i="1" r="AU54"/>
  <c r="AV54"/>
  <c r="AK29"/>
  <c i="2" l="1" r="J28"/>
  <c i="1" r="AG55"/>
  <c r="AG54"/>
  <c r="AK26"/>
  <c r="AT54"/>
  <c r="AN54"/>
  <c i="2" l="1" r="J37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<sst xmlns="http://schemas.openxmlformats.org/spreadsheetml/2006/main">
  <si>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</si>
  <si>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</si>
  <si>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</si>
  <si>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</si>
  <si>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</si>
  <si>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{a1eb1b8b-fdea-443a-928b-5694facc7e03}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</si>
  <si>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</si>
  <si>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</si>
  <si>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</si>
  <si>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</si>
  <si>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</si>
  <si>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</si>
  <si>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</si>
  <si>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</si>
  <si>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N6692022c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</si>
  <si>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</si>
  <si>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</si>
  <si>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 xml:space="preserve">Výměna oken v 2.NP  - Dům služeb Horní 1492-55, k.ú.Hrabůvka, II.etapa</t>
  </si>
  <si>
    <t>KSO:</t>
  </si>
  <si>
    <t/>
  </si>
  <si>
    <t>CC-CZ:</t>
  </si>
  <si>
    <t>Místo:</t>
  </si>
  <si>
    <t xml:space="preserve"> </t>
  </si>
  <si>
    <t>Datum:</t>
  </si>
  <si>
    <t>24. 1. 2023</t>
  </si>
  <si>
    <t>Zadavatel:</t>
  </si>
  <si>
    <t>IČ:</t>
  </si>
  <si>
    <t>ÚMob Ostrava Jih,Horní 3,700 30 Ostrava</t>
  </si>
  <si>
    <t>DIČ:</t>
  </si>
  <si>
    <t>Uchazeč:</t>
  </si>
  <si>
    <t>Vyplň údaj</t>
  </si>
  <si>
    <t>Projektant:</t>
  </si>
  <si>
    <t>Projekty statika s.r.o.,Pionýrů 839, Frýdek Místek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</si>
  <si>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</si>
  <si>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</si>
  <si>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</si>
  <si>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podminky.urs.cz.Nedílnou součástí rozpočtu je projektová dokumentace.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</si>
  <si>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</si>
  <si>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</si>
  <si>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</si>
  <si>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</si>
  <si>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</si>
  <si>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</si>
  <si>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</si>
  <si>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</si>
  <si>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</si>
  <si>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</si>
  <si>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</si>
  <si>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</si>
  <si>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</si>
  <si>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</si>
  <si>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</si>
  <si>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</si>
  <si>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</si>
  <si>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</si>
  <si>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</si>
  <si>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</si>
  <si>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</si>
  <si>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</si>
  <si>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</si>
  <si>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</si>
  <si>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</si>
  <si>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</si>
  <si>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</si>
  <si>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</si>
  <si>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</si>
  <si>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</si>
  <si>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</si>
  <si>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</si>
  <si>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</si>
  <si>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</si>
  <si>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</si>
  <si>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</si>
  <si>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</si>
  <si>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</si>
  <si>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</si>
  <si>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</si>
  <si>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</si>
  <si>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</si>
  <si>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</si>
  <si>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</si>
  <si>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</si>
  <si>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</si>
  <si>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</si>
  <si>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</si>
  <si>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</si>
  <si>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</si>
  <si>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</si>
  <si>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</si>
  <si>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</si>
  <si>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</si>
  <si>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</si>
  <si>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</si>
  <si>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</si>
  <si>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</si>
  <si>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</si>
  <si>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784 - Dokončovací práce - malby a tapety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</si>
  <si>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</si>
  <si>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</si>
  <si>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</si>
  <si>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</si>
  <si>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</si>
  <si>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</si>
  <si>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</si>
  <si>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</si>
  <si>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</si>
  <si>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</si>
  <si>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</si>
  <si>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</si>
  <si>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</si>
  <si>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</si>
  <si>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</si>
  <si>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</si>
  <si>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</si>
  <si>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</si>
  <si>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</si>
  <si>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</si>
  <si>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</si>
  <si>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612325302</t>
  </si>
  <si>
    <t>Vápenocementová omítka ostění nebo nadpraží štuková</t>
  </si>
  <si>
    <t>m2</t>
  </si>
  <si>
    <t>CS ÚRS 2023 01</t>
  </si>
  <si>
    <t>4</t>
  </si>
  <si>
    <t>-1257422519</t>
  </si>
  <si>
    <t>Online PSC</t>
  </si>
  <si>
    <t>https://podminky.urs.cz/item/CS_URS_2023_01/612325302</t>
  </si>
  <si>
    <t>VV</t>
  </si>
  <si>
    <t>(23,8+2,4*2)*0,15</t>
  </si>
  <si>
    <t>(18,85+2,4*2)*0,15</t>
  </si>
  <si>
    <t>Součet</t>
  </si>
  <si>
    <t>622131121</t>
  </si>
  <si>
    <t>Podkladní a spojovací vrstva vnějších omítaných ploch penetrace nanášená ručně stěn</t>
  </si>
  <si>
    <t>702236576</t>
  </si>
  <si>
    <t>https://podminky.urs.cz/item/CS_URS_2023_01/622131121</t>
  </si>
  <si>
    <t>ostění</t>
  </si>
  <si>
    <t>(23,8+2,4*2)*0,35</t>
  </si>
  <si>
    <t>(18,85+2,4*2)*0,35</t>
  </si>
  <si>
    <t>3</t>
  </si>
  <si>
    <t>622143004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</si>
  <si>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</si>
  <si>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m</t>
  </si>
  <si>
    <t>-376783781</t>
  </si>
  <si>
    <t>https://podminky.urs.cz/item/CS_URS_2023_01/622143004</t>
  </si>
  <si>
    <t>(23,8+2,4*2)</t>
  </si>
  <si>
    <t>(18,85+2,4*2)</t>
  </si>
  <si>
    <t>M</t>
  </si>
  <si>
    <t>59051516</t>
  </si>
  <si>
    <t>profil začišťovací PVC pro ostění vnitřních omítek</t>
  </si>
  <si>
    <t>8</t>
  </si>
  <si>
    <t>-605304674</t>
  </si>
  <si>
    <t>52,25*1,05 'Přepočtené koeficientem množství</t>
  </si>
  <si>
    <t>5</t>
  </si>
  <si>
    <t>622151011</t>
  </si>
  <si>
    <t>Penetrační nátěr vnějších pastovitých tenkovrstvých omítek silikátový stěn</t>
  </si>
  <si>
    <t>-256315689</t>
  </si>
  <si>
    <t>https://podminky.urs.cz/item/CS_URS_2023_01/622151011</t>
  </si>
  <si>
    <t>622212051</t>
  </si>
  <si>
    <t>Montáž kontaktního zateplení vnějšího ostění, nadpraží nebo parapetu lepením z polystyrenových desek hloubky špalet přes 200 do 400 mm, tloušťky desek do 40 mm</t>
  </si>
  <si>
    <t>1651153746</t>
  </si>
  <si>
    <t>https://podminky.urs.cz/item/CS_URS_2023_01/622212051</t>
  </si>
  <si>
    <t>7</t>
  </si>
  <si>
    <t>28375932</t>
  </si>
  <si>
    <t>deska EPS 70 fasádní λ=0,039 tl 40mm</t>
  </si>
  <si>
    <t>1738794909</t>
  </si>
  <si>
    <t>18,288*1,1 'Přepočtené koeficientem množství</t>
  </si>
  <si>
    <t>622252002</t>
  </si>
  <si>
    <t>Montáž profilů kontaktního zateplení ostatních stěnových, dilatačních apod. lepených do tmelu</t>
  </si>
  <si>
    <t>-1616990640</t>
  </si>
  <si>
    <t>https://podminky.urs.cz/item/CS_URS_2023_01/622252002</t>
  </si>
  <si>
    <t>9,6</t>
  </si>
  <si>
    <t>52,25</t>
  </si>
  <si>
    <t>42,65</t>
  </si>
  <si>
    <t>9</t>
  </si>
  <si>
    <t>63127466</t>
  </si>
  <si>
    <t>profil rohový Al 23x23mm s výztužnou tkaninou š 100mm pro ETICS</t>
  </si>
  <si>
    <t>-1462010529</t>
  </si>
  <si>
    <t>2,4*4</t>
  </si>
  <si>
    <t>9,6*1,05 'Přepočtené koeficientem množství</t>
  </si>
  <si>
    <t>10</t>
  </si>
  <si>
    <t>59051476</t>
  </si>
  <si>
    <t>profil začišťovací PVC 9mm s výztužnou tkaninou pro ostění ETICS</t>
  </si>
  <si>
    <t>608463179</t>
  </si>
  <si>
    <t>11</t>
  </si>
  <si>
    <t>59051510</t>
  </si>
  <si>
    <t>profil začišťovací s okapnicí PVC s výztužnou tkaninou pro nadpraží ETICS</t>
  </si>
  <si>
    <t>1100519985</t>
  </si>
  <si>
    <t>(23,8+18,85)</t>
  </si>
  <si>
    <t>42,65*1,05 'Přepočtené koeficientem množství</t>
  </si>
  <si>
    <t>12</t>
  </si>
  <si>
    <t>59051512</t>
  </si>
  <si>
    <t>profil začišťovací s okapnicí PVC s výztužnou tkaninou pro parapet ETICS</t>
  </si>
  <si>
    <t>1948291714</t>
  </si>
  <si>
    <t>13</t>
  </si>
  <si>
    <t>622321111</t>
  </si>
  <si>
    <t>Omítka vápenocementová vnějších ploch nanášená ručně jednovrstvá, tloušťky do 15 mm hrubá zatřená stěn</t>
  </si>
  <si>
    <t>-2004090538</t>
  </si>
  <si>
    <t>https://podminky.urs.cz/item/CS_URS_2023_01/622321111</t>
  </si>
  <si>
    <t>14</t>
  </si>
  <si>
    <t>622531022</t>
  </si>
  <si>
    <t>Omítka tenkovrstvá silikonová vnějších ploch probarvená bez penetrace zatíraná (škrábaná), zrnitost 2,0 mm stěn</t>
  </si>
  <si>
    <t>-150223440</t>
  </si>
  <si>
    <t>https://podminky.urs.cz/item/CS_URS_2023_01/622531022</t>
  </si>
  <si>
    <t>629991012</t>
  </si>
  <si>
    <t>Zakrytí vnějších ploch před znečištěním včetně pozdějšího odkrytí výplní otvorů a svislých ploch fólií přilepenou na začišťovací lištu</t>
  </si>
  <si>
    <t>-1991208250</t>
  </si>
  <si>
    <t>https://podminky.urs.cz/item/CS_URS_2023_01/629991012</t>
  </si>
  <si>
    <t>půdorys 2.NP, nový stav</t>
  </si>
  <si>
    <t>23,8*2,4</t>
  </si>
  <si>
    <t>18,85*2,4</t>
  </si>
  <si>
    <t>16</t>
  </si>
  <si>
    <t>632401</t>
  </si>
  <si>
    <t>Potěr cementový vyrovnávací z malty termoizolační (MC-15) v pásu o průměrné (střední) tl. přes 20 do 30 mm</t>
  </si>
  <si>
    <t>vlastní</t>
  </si>
  <si>
    <t>-127666171</t>
  </si>
  <si>
    <t>parapet oken</t>
  </si>
  <si>
    <t>(23,8+18,85)*0,35</t>
  </si>
  <si>
    <t>17</t>
  </si>
  <si>
    <t>632451441</t>
  </si>
  <si>
    <t>Doplnění cementového potěru na mazaninách a betonových podkladech (s dodáním hmot), hlazeného dřevěným nebo ocelovým hladítkem, plochy jednotlivě do 1 m2 a tl. přes 30 do 40 mm</t>
  </si>
  <si>
    <t>-74191969</t>
  </si>
  <si>
    <t>https://podminky.urs.cz/item/CS_URS_2023_01/632451441</t>
  </si>
  <si>
    <t>půdorys 2.NP nový stav</t>
  </si>
  <si>
    <t>pás u dveří</t>
  </si>
  <si>
    <t>2,6*0,3</t>
  </si>
  <si>
    <t>Ostatní konstrukce a práce, bourání</t>
  </si>
  <si>
    <t>18</t>
  </si>
  <si>
    <t>941211111</t>
  </si>
  <si>
    <t>Montáž lešení řadového rámového lehkého pracovního s podlahami s provozním zatížením tř. 3 do 200 kg/m2 šířky tř. SW06 od 0,6 do 0,9 m, výšky do 10 m</t>
  </si>
  <si>
    <t>-1506685004</t>
  </si>
  <si>
    <t>https://podminky.urs.cz/item/CS_URS_2023_01/941211111</t>
  </si>
  <si>
    <t>(23,8+18,85)*8</t>
  </si>
  <si>
    <t>19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</si>
  <si>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</si>
  <si>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</si>
  <si>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-1278681383</t>
  </si>
  <si>
    <t>https://podminky.urs.cz/item/CS_URS_2023_01/941211211</t>
  </si>
  <si>
    <t>341,2*60</t>
  </si>
  <si>
    <t>20</t>
  </si>
  <si>
    <t>941211811</t>
  </si>
  <si>
    <t>Demontáž lešení řadového rámového lehkého pracovního s provozním zatížením tř. 3 do 200 kg/m2 šířky tř. SW06 od 0,6 do 0,9 m, výšky do 10 m</t>
  </si>
  <si>
    <t>1616016669</t>
  </si>
  <si>
    <t>https://podminky.urs.cz/item/CS_URS_2023_01/941211811</t>
  </si>
  <si>
    <t>944611111</t>
  </si>
  <si>
    <t>Montáž ochranné plachty zavěšené na konstrukci lešení z textilie z umělých vláken</t>
  </si>
  <si>
    <t>576026991</t>
  </si>
  <si>
    <t>https://podminky.urs.cz/item/CS_URS_2023_01/944611111</t>
  </si>
  <si>
    <t>22</t>
  </si>
  <si>
    <t>944611211</t>
  </si>
  <si>
    <t>Montáž ochranné plachty Příplatek za první a každý další den použití plachty k ceně -1111</t>
  </si>
  <si>
    <t>1212882506</t>
  </si>
  <si>
    <t>https://podminky.urs.cz/item/CS_URS_2023_01/944611211</t>
  </si>
  <si>
    <t>23</t>
  </si>
  <si>
    <t>944611811</t>
  </si>
  <si>
    <t>Demontáž ochranné plachty zavěšené na konstrukci lešení z textilie z umělých vláken</t>
  </si>
  <si>
    <t>2128630828</t>
  </si>
  <si>
    <t>https://podminky.urs.cz/item/CS_URS_2023_01/944611811</t>
  </si>
  <si>
    <t>24</t>
  </si>
  <si>
    <t>949101111</t>
  </si>
  <si>
    <t>Lešení pomocné pracovní pro objekty pozemních staveb pro zatížení do 150 kg/m2, o výšce lešeňové podlahy do 1,9 m</t>
  </si>
  <si>
    <t>959160386</t>
  </si>
  <si>
    <t>https://podminky.urs.cz/item/CS_URS_2023_01/949101111</t>
  </si>
  <si>
    <t>V01</t>
  </si>
  <si>
    <t>6,65*1,2</t>
  </si>
  <si>
    <t>10,05*1,2</t>
  </si>
  <si>
    <t>6,8*1,2</t>
  </si>
  <si>
    <t>6,7*1,2</t>
  </si>
  <si>
    <t>3,35*1,2</t>
  </si>
  <si>
    <t>5*1,2</t>
  </si>
  <si>
    <t>3,45*1,2</t>
  </si>
  <si>
    <t>25</t>
  </si>
  <si>
    <t>968082017</t>
  </si>
  <si>
    <t>Vybourání plastových rámů oken s křídly, dveřních zárubní, vrat rámu oken s křídly, plochy přes 2 do 4 m2</t>
  </si>
  <si>
    <t>-511808207</t>
  </si>
  <si>
    <t>https://podminky.urs.cz/item/CS_URS_2023_01/968082017</t>
  </si>
  <si>
    <t>1,15*2,4*3</t>
  </si>
  <si>
    <t>1,15*2,4*2</t>
  </si>
  <si>
    <t>1,35*2,4*3</t>
  </si>
  <si>
    <t>1,35*2,4*7</t>
  </si>
  <si>
    <t>1,35*2,4*5</t>
  </si>
  <si>
    <t>1,25*2,4*2</t>
  </si>
  <si>
    <t>1,25*2,4*1</t>
  </si>
  <si>
    <t>26</t>
  </si>
  <si>
    <t>968001</t>
  </si>
  <si>
    <t>Vybourání plastové příčky</t>
  </si>
  <si>
    <t>777899167</t>
  </si>
  <si>
    <t>příčka DM1</t>
  </si>
  <si>
    <t>2,1*3,3</t>
  </si>
  <si>
    <t>27</t>
  </si>
  <si>
    <t>978036191</t>
  </si>
  <si>
    <t>Otlučení cementových omítek vnějších ploch s vyškrabáním spar zdiva a s očištěním povrchu, v rozsahu přes 80 do 100 %</t>
  </si>
  <si>
    <t>-400447280</t>
  </si>
  <si>
    <t>https://podminky.urs.cz/item/CS_URS_2023_01/978036191</t>
  </si>
  <si>
    <t>997</t>
  </si>
  <si>
    <t>Přesun sutě</t>
  </si>
  <si>
    <t>28</t>
  </si>
  <si>
    <t>997013212</t>
  </si>
  <si>
    <t>Vnitrostaveništní doprava suti a vybouraných hmot vodorovně do 50 m svisle ručně pro budovy a haly výšky přes 6 do 9 m</t>
  </si>
  <si>
    <t>t</t>
  </si>
  <si>
    <t>1848999809</t>
  </si>
  <si>
    <t>https://podminky.urs.cz/item/CS_URS_2023_01/997013212</t>
  </si>
  <si>
    <t>29</t>
  </si>
  <si>
    <t>997013501</t>
  </si>
  <si>
    <t>Odvoz suti a vybouraných hmot na skládku nebo meziskládku se složením, na vzdálenost do 1 km</t>
  </si>
  <si>
    <t>624361825</t>
  </si>
  <si>
    <t>https://podminky.urs.cz/item/CS_URS_2023_01/997013501</t>
  </si>
  <si>
    <t>30</t>
  </si>
  <si>
    <t>997013509</t>
  </si>
  <si>
    <t>Odvoz suti a vybouraných hmot na skládku nebo meziskládku se složením, na vzdálenost Příplatek k ceně za každý další i započatý 1 km přes 1 km</t>
  </si>
  <si>
    <t>-683333341</t>
  </si>
  <si>
    <t>https://podminky.urs.cz/item/CS_URS_2023_01/997013509</t>
  </si>
  <si>
    <t>6,332*19</t>
  </si>
  <si>
    <t>31</t>
  </si>
  <si>
    <t>997013631</t>
  </si>
  <si>
    <t>Poplatek za uložení stavebního odpadu na skládce (skládkovné) směsného stavebního a demoličního zatříděného do Katalogu odpadů pod kódem 17 09 04</t>
  </si>
  <si>
    <t>-1515335699</t>
  </si>
  <si>
    <t>https://podminky.urs.cz/item/CS_URS_2023_01/997013631</t>
  </si>
  <si>
    <t>998</t>
  </si>
  <si>
    <t>Přesun hmot</t>
  </si>
  <si>
    <t>32</t>
  </si>
  <si>
    <t>998018002</t>
  </si>
  <si>
    <t>Přesun hmot pro budovy občanské výstavby, bydlení, výrobu a služby ruční - bez užití mechanizace vodorovná dopravní vzdálenost do 100 m pro budovy s jakoukoliv nosnou konstrukcí výšky přes 6 do 12 m</t>
  </si>
  <si>
    <t>-1732750344</t>
  </si>
  <si>
    <t>https://podminky.urs.cz/item/CS_URS_2023_01/998018002</t>
  </si>
  <si>
    <t>PSV</t>
  </si>
  <si>
    <t>Práce a dodávky PSV</t>
  </si>
  <si>
    <t>763</t>
  </si>
  <si>
    <t>Konstrukce suché výstavby</t>
  </si>
  <si>
    <t>33</t>
  </si>
  <si>
    <t>763131431</t>
  </si>
  <si>
    <t>Podhled ze sádrokartonových desek dvouvrstvá zavěšená spodní konstrukce z ocelových profilů CD, UD jednoduše opláštěná deskou protipožární DF, tl. 12,5 mm, bez izolace, REI do 90</t>
  </si>
  <si>
    <t>-783668612</t>
  </si>
  <si>
    <t>https://podminky.urs.cz/item/CS_URS_2023_01/763131431</t>
  </si>
  <si>
    <t>6,65*1</t>
  </si>
  <si>
    <t>10,05*1</t>
  </si>
  <si>
    <t>6,8*1</t>
  </si>
  <si>
    <t>6,7*1</t>
  </si>
  <si>
    <t>3,35*1</t>
  </si>
  <si>
    <t>5*1</t>
  </si>
  <si>
    <t>3,45*1</t>
  </si>
  <si>
    <t>34</t>
  </si>
  <si>
    <t>763131712</t>
  </si>
  <si>
    <t>Podhled ze sádrokartonových desek ostatní práce a konstrukce na podhledech ze sádrokartonových desek napojení na jiný druh podhledu</t>
  </si>
  <si>
    <t>287052750</t>
  </si>
  <si>
    <t>https://podminky.urs.cz/item/CS_URS_2023_01/763131712</t>
  </si>
  <si>
    <t>35</t>
  </si>
  <si>
    <t>763131714</t>
  </si>
  <si>
    <t>Podhled ze sádrokartonových desek ostatní práce a konstrukce na podhledech ze sádrokartonových desek základní penetrační nátěr</t>
  </si>
  <si>
    <t>-905602808</t>
  </si>
  <si>
    <t>https://podminky.urs.cz/item/CS_URS_2023_01/763131714</t>
  </si>
  <si>
    <t>36</t>
  </si>
  <si>
    <t>763131771</t>
  </si>
  <si>
    <t>Podhled ze sádrokartonových desek Příplatek k cenám za rovinnost kvality speciální tmelení kvality Q3</t>
  </si>
  <si>
    <t>261389255</t>
  </si>
  <si>
    <t>https://podminky.urs.cz/item/CS_URS_2023_01/763131771</t>
  </si>
  <si>
    <t>37</t>
  </si>
  <si>
    <t>998763402</t>
  </si>
  <si>
    <t>Přesun hmot pro konstrukce montované z desek stanovený procentní sazbou (%) z ceny vodorovná dopravní vzdálenost do 50 m v objektech výšky přes 6 do 12 m</t>
  </si>
  <si>
    <t>%</t>
  </si>
  <si>
    <t>668284820</t>
  </si>
  <si>
    <t>https://podminky.urs.cz/item/CS_URS_2023_01/998763402</t>
  </si>
  <si>
    <t>764</t>
  </si>
  <si>
    <t>Konstrukce klempířské</t>
  </si>
  <si>
    <t>38</t>
  </si>
  <si>
    <t>764002851</t>
  </si>
  <si>
    <t>Demontáž klempířských konstrukcí oplechování parapetů do suti</t>
  </si>
  <si>
    <t>-2021516351</t>
  </si>
  <si>
    <t>https://podminky.urs.cz/item/CS_URS_2023_01/764002851</t>
  </si>
  <si>
    <t>pohledy stávající</t>
  </si>
  <si>
    <t>42,7</t>
  </si>
  <si>
    <t>39</t>
  </si>
  <si>
    <t>7642101</t>
  </si>
  <si>
    <t>Oplechování parapetů z pozinkovaného plechu s povrchovou úpravou rovných celoplošně lepené, bez rohů rš 460 mm</t>
  </si>
  <si>
    <t>340533235</t>
  </si>
  <si>
    <t>K/1</t>
  </si>
  <si>
    <t>40</t>
  </si>
  <si>
    <t>998764202</t>
  </si>
  <si>
    <t>Přesun hmot pro konstrukce klempířské stanovený procentní sazbou (%) z ceny vodorovná dopravní vzdálenost do 50 m v objektech výšky přes 6 do 12 m</t>
  </si>
  <si>
    <t>1571459602</t>
  </si>
  <si>
    <t>https://podminky.urs.cz/item/CS_URS_2023_01/998764202</t>
  </si>
  <si>
    <t>766</t>
  </si>
  <si>
    <t>Konstrukce truhlářské</t>
  </si>
  <si>
    <t>41</t>
  </si>
  <si>
    <t>766441811</t>
  </si>
  <si>
    <t>Demontáž parapetních desek dřevěných nebo plastových šířky do 300 mm, délky do 1000 mm</t>
  </si>
  <si>
    <t>kus</t>
  </si>
  <si>
    <t>1263655187</t>
  </si>
  <si>
    <t>https://podminky.urs.cz/item/CS_URS_2023_01/766441811</t>
  </si>
  <si>
    <t>42,1</t>
  </si>
  <si>
    <t>42</t>
  </si>
  <si>
    <t>7666201</t>
  </si>
  <si>
    <t xml:space="preserve">Montáž oken plastových včetně montáže rámu plochy přes 1 m2 pevných do zdiva, výšky přes 1,5 do 2,5 m </t>
  </si>
  <si>
    <t>ks</t>
  </si>
  <si>
    <t>1406060293</t>
  </si>
  <si>
    <t>výpis výrobků</t>
  </si>
  <si>
    <t>PL3</t>
  </si>
  <si>
    <t>PL6</t>
  </si>
  <si>
    <t>PL7</t>
  </si>
  <si>
    <t>43</t>
  </si>
  <si>
    <t>61101</t>
  </si>
  <si>
    <t xml:space="preserve">okno plastové 1150x2400mm,s poutcem, fixní, zasklení dvojsklo,rám zevně šedá, zevnitř bílá, vč.rozšiřovacího profilu nad oknem 40mm,  PL3</t>
  </si>
  <si>
    <t>1180908611</t>
  </si>
  <si>
    <t>P</t>
  </si>
  <si>
    <t>Poznámka k položce:_x000d_
detailní popis viz D.1.1.05 – výpis výrobků</t>
  </si>
  <si>
    <t>44</t>
  </si>
  <si>
    <t>61102</t>
  </si>
  <si>
    <t xml:space="preserve">okno plastové 1350x2400mm,s poutcem, fixní, zasklení dvojsklo,rám zevně šedá, zevnitř bílá,vč.rozšiřovacího profilu nad oknem 40mm,  PL6</t>
  </si>
  <si>
    <t>-667375954</t>
  </si>
  <si>
    <t>45</t>
  </si>
  <si>
    <t>61103</t>
  </si>
  <si>
    <t xml:space="preserve">okno plastové 1300x2400mm,s poutcem, fixní, zasklení dvojsklo,rám zevně šedá, zevnitř bílá,vč.rozšiřovacího profilu nad oknem 40mm,  PL7</t>
  </si>
  <si>
    <t>-608754457</t>
  </si>
  <si>
    <t>46</t>
  </si>
  <si>
    <t>7666202</t>
  </si>
  <si>
    <t xml:space="preserve">Montáž oken plastových včetně montáže rámu plochy přes 1 m2 otevíravých do zdiva, výšky přes 1,5 do 2,5 m </t>
  </si>
  <si>
    <t>519812675</t>
  </si>
  <si>
    <t>PL1</t>
  </si>
  <si>
    <t>PL2</t>
  </si>
  <si>
    <t>PL4</t>
  </si>
  <si>
    <t>PL4a</t>
  </si>
  <si>
    <t>PL5</t>
  </si>
  <si>
    <t>PL5a</t>
  </si>
  <si>
    <t>PL8</t>
  </si>
  <si>
    <t>PL8a</t>
  </si>
  <si>
    <t>PL9</t>
  </si>
  <si>
    <t>PL9a</t>
  </si>
  <si>
    <t>PL10</t>
  </si>
  <si>
    <t>PL11</t>
  </si>
  <si>
    <t>47</t>
  </si>
  <si>
    <t>61104</t>
  </si>
  <si>
    <t xml:space="preserve">okno plastové 1150x2400mm,s poutcem, dolní křídlo OS, horní křídlo S, zasklení dvojsklo,rám zevně šedá, zevnitř bílá,vč.rozšiřovacího profilu nad oknem 40mm,  PL1</t>
  </si>
  <si>
    <t>-995492549</t>
  </si>
  <si>
    <t>48</t>
  </si>
  <si>
    <t>61105</t>
  </si>
  <si>
    <t xml:space="preserve">okno plastové 1350x2400mm,s poutcem, dolní křídlo OS, horní křídlo S, zasklení dvojsklo,rám zevně šedá, zevnitř bílá,vč.rozšiřovacího profilu nad oknem 40mm,  PL4</t>
  </si>
  <si>
    <t>1200275844</t>
  </si>
  <si>
    <t>49</t>
  </si>
  <si>
    <t>61106</t>
  </si>
  <si>
    <t xml:space="preserve">okno plastové 1350x2400mm,s poutcem, dolní křídlo OS, horní křídlo S, zasklení dvojsklo,rám zevně šedá, zevnitř bílá,vč.rozšiřovacího profilu nad oknem 40mm,  PL4a</t>
  </si>
  <si>
    <t>1585698991</t>
  </si>
  <si>
    <t>50</t>
  </si>
  <si>
    <t>61107</t>
  </si>
  <si>
    <t xml:space="preserve">okno plastové 1300x2400mm,s poutcem, dolní křídlo OS, horní křídlo S, zasklení dvojsklo,rám zevně šedá, zevnitř bílá,vč.rozšiřovacího profilu nad oknem 40mm,  PL8</t>
  </si>
  <si>
    <t>-1816579211</t>
  </si>
  <si>
    <t>výpis oken</t>
  </si>
  <si>
    <t>51</t>
  </si>
  <si>
    <t>61108</t>
  </si>
  <si>
    <t xml:space="preserve">okno plastové 1300x2400mm,s poutcem, dolní křídlo OS, horní křídlo S, zasklení dvojsklo,rám zevně šedá, zevnitř bílá,vč.rozšiřovacího profilu nad oknem 40mm,  PL8a</t>
  </si>
  <si>
    <t>-1544769657</t>
  </si>
  <si>
    <t>52</t>
  </si>
  <si>
    <t>61109</t>
  </si>
  <si>
    <t xml:space="preserve">okno plastové 1330x2400mm,s poutcem, dolní křídlo OS, horní křídlo S, zasklení dvojsklo,rám zevně šedá, zevnitř bílá,vč.rozšiřovacího profilu nad oknem 40mm,  PL11</t>
  </si>
  <si>
    <t>965703130</t>
  </si>
  <si>
    <t>53</t>
  </si>
  <si>
    <t>61110</t>
  </si>
  <si>
    <t xml:space="preserve">okno plastové 1150x2400mm,s poutcem, dolní křídlo OS, horní křídlo F, zasklení dvojsklo,rám zevně šedá, zevnitř bílá,vč.rozšiřovacího profilu nad oknem 40mm,  PL2</t>
  </si>
  <si>
    <t>407903544</t>
  </si>
  <si>
    <t>54</t>
  </si>
  <si>
    <t>61111</t>
  </si>
  <si>
    <t xml:space="preserve">okno plastové 1350x2400mm,s poutcem, dolní křídlo OS, horní křídlo F, zasklení dvojsklo,rám zevně šedá, zevnitř bílá,vč.rozšiřovacího profilu nad oknem 40mm,  PL5</t>
  </si>
  <si>
    <t>-39597692</t>
  </si>
  <si>
    <t>55</t>
  </si>
  <si>
    <t>61112</t>
  </si>
  <si>
    <t xml:space="preserve">okno plastové 1350x2400mm,s poutcem, dolní křídlo OS, horní křídlo F, zasklení dvojsklo,rám zevně šedá, zevnitř bílá,vč.rozšiřovacího profilu nad oknem 40mm,  PL5a</t>
  </si>
  <si>
    <t>2071898224</t>
  </si>
  <si>
    <t>56</t>
  </si>
  <si>
    <t>61113</t>
  </si>
  <si>
    <t xml:space="preserve">okno plastové 1300x2400mm,s poutcem, dolní křídlo OS, horní křídlo F, zasklení dvojsklo,rám zevně šedá, zevnitř bílá,vč.rozšiřovacího profilu nad oknem 40mm,  PL9</t>
  </si>
  <si>
    <t>334918837</t>
  </si>
  <si>
    <t>57</t>
  </si>
  <si>
    <t>61114</t>
  </si>
  <si>
    <t xml:space="preserve">okno plastové 1300x2400mm,s poutcem, dolní křídlo OS, horní křídlo F, zasklení dvojsklo,rám zevně šedá, zevnitř bílá,vč.rozšiřovacího profilu nad oknem 40mm,  PL9a</t>
  </si>
  <si>
    <t>1191542973</t>
  </si>
  <si>
    <t>58</t>
  </si>
  <si>
    <t>61115</t>
  </si>
  <si>
    <t xml:space="preserve">okno plastové 1330x2400mm,s poutcem, dolní křídlo OS, horní křídlo F, zasklení dvojsklo,rám zevně šedá, zevnitř bílá,vč.rozšiřovacího profilu nad oknem 40mm,  PL10</t>
  </si>
  <si>
    <t>1738238479</t>
  </si>
  <si>
    <t>59</t>
  </si>
  <si>
    <t>766694116</t>
  </si>
  <si>
    <t>Montáž ostatních truhlářských konstrukcí parapetních desek dřevěných nebo plastových šířky do 300 mm</t>
  </si>
  <si>
    <t>-2062792044</t>
  </si>
  <si>
    <t>https://podminky.urs.cz/item/CS_URS_2023_01/766694116</t>
  </si>
  <si>
    <t>T/1</t>
  </si>
  <si>
    <t>39,2</t>
  </si>
  <si>
    <t>T/2</t>
  </si>
  <si>
    <t>3,5</t>
  </si>
  <si>
    <t>60</t>
  </si>
  <si>
    <t>60794100</t>
  </si>
  <si>
    <t>parapet dřevotřískový vnitřní povrch laminátový š 150mm</t>
  </si>
  <si>
    <t>-683909107</t>
  </si>
  <si>
    <t>61</t>
  </si>
  <si>
    <t>60794102</t>
  </si>
  <si>
    <t>parapet dřevotřískový vnitřní povrch laminátový š 260mm</t>
  </si>
  <si>
    <t>2107019148</t>
  </si>
  <si>
    <t>62</t>
  </si>
  <si>
    <t>60794121</t>
  </si>
  <si>
    <t>koncovka PVC k parapetním dřevotřískovým deskám 600mm</t>
  </si>
  <si>
    <t>-2098974772</t>
  </si>
  <si>
    <t>63</t>
  </si>
  <si>
    <t>998766202</t>
  </si>
  <si>
    <t>Přesun hmot pro konstrukce truhlářské stanovený procentní sazbou (%) z ceny vodorovná dopravní vzdálenost do 50 m v objektech výšky přes 6 do 12 m</t>
  </si>
  <si>
    <t>1090319765</t>
  </si>
  <si>
    <t>https://podminky.urs.cz/item/CS_URS_2023_01/998766202</t>
  </si>
  <si>
    <t>767</t>
  </si>
  <si>
    <t>Konstrukce zámečnické</t>
  </si>
  <si>
    <t>64</t>
  </si>
  <si>
    <t>767428101</t>
  </si>
  <si>
    <t>Montáž lemovacích prvků kovových fasádních obkladů otvorů</t>
  </si>
  <si>
    <t>1717672827</t>
  </si>
  <si>
    <t>https://podminky.urs.cz/item/CS_URS_2023_01/767428101</t>
  </si>
  <si>
    <t xml:space="preserve">H/2  hliníková lišta 25/25</t>
  </si>
  <si>
    <t>52,3</t>
  </si>
  <si>
    <t>65</t>
  </si>
  <si>
    <t>194101</t>
  </si>
  <si>
    <t>lemování otvorů zateplená fasáda tl tepelné izolace 100mm Al plech tl 1,5mm</t>
  </si>
  <si>
    <t>-654238947</t>
  </si>
  <si>
    <t>Poznámka k položce:_x000d_
lakovaná šedá v odstínu okna</t>
  </si>
  <si>
    <t xml:space="preserve">H/2  hliníková lišta 20/25/1,5</t>
  </si>
  <si>
    <t>52,3*1,08 'Přepočtené koeficientem množství</t>
  </si>
  <si>
    <t>66</t>
  </si>
  <si>
    <t>767627306</t>
  </si>
  <si>
    <t>Ostatní práce a doplňky při montáži oken a stěn připojovací spára oken a stěn mezi ostěním a rámem vnitřní parotěsná páska</t>
  </si>
  <si>
    <t>-1156943666</t>
  </si>
  <si>
    <t>https://podminky.urs.cz/item/CS_URS_2023_01/767627306</t>
  </si>
  <si>
    <t>67</t>
  </si>
  <si>
    <t>767627307</t>
  </si>
  <si>
    <t>Ostatní práce a doplňky při montáži oken a stěn připojovací spára oken a stěn mezi ostěním a rámem venkovní paropropustna páska</t>
  </si>
  <si>
    <t>-1258483856</t>
  </si>
  <si>
    <t>https://podminky.urs.cz/item/CS_URS_2023_01/767627307</t>
  </si>
  <si>
    <t>68</t>
  </si>
  <si>
    <t>767640114</t>
  </si>
  <si>
    <t>Montáž dveří ocelových nebo hliníkových vchodových jednokřídlových s pevným bočním dílem a nadsvětlíkem</t>
  </si>
  <si>
    <t>594107565</t>
  </si>
  <si>
    <t>https://podminky.urs.cz/item/CS_URS_2023_01/767640114</t>
  </si>
  <si>
    <t>H/1</t>
  </si>
  <si>
    <t>69</t>
  </si>
  <si>
    <t>55341341</t>
  </si>
  <si>
    <t>dveře jednokřídlé Al prosklené s vitráží max rozměru otvoru 4,14m2 bezpečnostní třídy RC2, vč.rozšiřovacího profilu 100mm</t>
  </si>
  <si>
    <t>-344694467</t>
  </si>
  <si>
    <t>1*2</t>
  </si>
  <si>
    <t>70</t>
  </si>
  <si>
    <t>55341000</t>
  </si>
  <si>
    <t>okno Al s fixním zasklením dvojsklo do plochy 1m2</t>
  </si>
  <si>
    <t>474196036</t>
  </si>
  <si>
    <t>boční díly</t>
  </si>
  <si>
    <t>0,5*2</t>
  </si>
  <si>
    <t>nadsvětlík</t>
  </si>
  <si>
    <t>1,8*0,5</t>
  </si>
  <si>
    <t>71</t>
  </si>
  <si>
    <t>767649191</t>
  </si>
  <si>
    <t>Montáž dveří ocelových nebo hliníkových doplňků dveří samozavírače hydraulického</t>
  </si>
  <si>
    <t>-14961134</t>
  </si>
  <si>
    <t>https://podminky.urs.cz/item/CS_URS_2023_01/767649191</t>
  </si>
  <si>
    <t>H1</t>
  </si>
  <si>
    <t>72</t>
  </si>
  <si>
    <t>54917250</t>
  </si>
  <si>
    <t>samozavírač dveří hydraulický</t>
  </si>
  <si>
    <t>-1417056689</t>
  </si>
  <si>
    <t>73</t>
  </si>
  <si>
    <t>998767202</t>
  </si>
  <si>
    <t>Přesun hmot pro zámečnické konstrukce stanovený procentní sazbou (%) z ceny vodorovná dopravní vzdálenost do 50 m v objektech výšky přes 6 do 12 m</t>
  </si>
  <si>
    <t>214064164</t>
  </si>
  <si>
    <t>https://podminky.urs.cz/item/CS_URS_2023_01/998767202</t>
  </si>
  <si>
    <t>771</t>
  </si>
  <si>
    <t>Podlahy z dlaždic</t>
  </si>
  <si>
    <t>74</t>
  </si>
  <si>
    <t>771574263</t>
  </si>
  <si>
    <t>Montáž podlah z dlaždic keramických lepených flexibilním lepidlem maloformátových pro vysoké mechanické zatížení protiskluzných nebo reliéfních (bezbariérových) přes 9 do 12 ks/m2</t>
  </si>
  <si>
    <t>100187803</t>
  </si>
  <si>
    <t>https://podminky.urs.cz/item/CS_URS_2023_01/771574263</t>
  </si>
  <si>
    <t>75</t>
  </si>
  <si>
    <t>59761409</t>
  </si>
  <si>
    <t>dlažba keramická slinutá protiskluzná do interiéru i exteriéru pro vysoké mechanické namáhání přes 9 do 12ks/m2</t>
  </si>
  <si>
    <t>89895434</t>
  </si>
  <si>
    <t>0,78*1,1 'Přepočtené koeficientem množství</t>
  </si>
  <si>
    <t>76</t>
  </si>
  <si>
    <t>771577111</t>
  </si>
  <si>
    <t>Montáž podlah z dlaždic keramických lepených flexibilním lepidlem Příplatek k cenám za plochu do 5 m2 jednotlivě</t>
  </si>
  <si>
    <t>-1346439680</t>
  </si>
  <si>
    <t>https://podminky.urs.cz/item/CS_URS_2023_01/771577111</t>
  </si>
  <si>
    <t>77</t>
  </si>
  <si>
    <t>998771202</t>
  </si>
  <si>
    <t>Přesun hmot pro podlahy z dlaždic stanovený procentní sazbou (%) z ceny vodorovná dopravní vzdálenost do 50 m v objektech výšky přes 6 do 12 m</t>
  </si>
  <si>
    <t>-733961764</t>
  </si>
  <si>
    <t>https://podminky.urs.cz/item/CS_URS_2023_01/998771202</t>
  </si>
  <si>
    <t>776</t>
  </si>
  <si>
    <t>Podlahy povlakové</t>
  </si>
  <si>
    <t>78</t>
  </si>
  <si>
    <t>776121112</t>
  </si>
  <si>
    <t>Příprava podkladu penetrace vodou ředitelná podlah</t>
  </si>
  <si>
    <t>-1685659441</t>
  </si>
  <si>
    <t>https://podminky.urs.cz/item/CS_URS_2023_01/776121112</t>
  </si>
  <si>
    <t>79</t>
  </si>
  <si>
    <t>776221111</t>
  </si>
  <si>
    <t>Montáž podlahovin z PVC lepením standardním lepidlem z pásů standardních</t>
  </si>
  <si>
    <t>356848986</t>
  </si>
  <si>
    <t>https://podminky.urs.cz/item/CS_URS_2023_01/776221111</t>
  </si>
  <si>
    <t>80</t>
  </si>
  <si>
    <t>28412245</t>
  </si>
  <si>
    <t>krytina podlahová heterogenní š 1,5m tl 2mm</t>
  </si>
  <si>
    <t>-1769121169</t>
  </si>
  <si>
    <t>81</t>
  </si>
  <si>
    <t>998776202</t>
  </si>
  <si>
    <t>Přesun hmot pro podlahy povlakové stanovený procentní sazbou (%) z ceny vodorovná dopravní vzdálenost do 50 m v objektech výšky přes 6 do 12 m</t>
  </si>
  <si>
    <t>1115595507</t>
  </si>
  <si>
    <t>https://podminky.urs.cz/item/CS_URS_2023_01/998776202</t>
  </si>
  <si>
    <t>784</t>
  </si>
  <si>
    <t>Dokončovací práce - malby a tapety</t>
  </si>
  <si>
    <t>82</t>
  </si>
  <si>
    <t>784171101</t>
  </si>
  <si>
    <t>Zakrytí nemalovaných ploch (materiál ve specifikaci) včetně pozdějšího odkrytí podlah</t>
  </si>
  <si>
    <t>-1488796503</t>
  </si>
  <si>
    <t>https://podminky.urs.cz/item/CS_URS_2023_01/784171101</t>
  </si>
  <si>
    <t>6,65*5</t>
  </si>
  <si>
    <t>10,05*5</t>
  </si>
  <si>
    <t>6,8*5</t>
  </si>
  <si>
    <t>6,7*5</t>
  </si>
  <si>
    <t>3,35*5</t>
  </si>
  <si>
    <t>5*5</t>
  </si>
  <si>
    <t>3,45*5</t>
  </si>
  <si>
    <t>83</t>
  </si>
  <si>
    <t>58124844</t>
  </si>
  <si>
    <t>fólie pro malířské potřeby zakrývací tl 25µ 4x5m</t>
  </si>
  <si>
    <t>1459423471</t>
  </si>
  <si>
    <t>210*1,05 'Přepočtené koeficientem množství</t>
  </si>
  <si>
    <t>84</t>
  </si>
  <si>
    <t>784211101</t>
  </si>
  <si>
    <t>Malby z malířských směsí oděruvzdorných za mokra dvojnásobné, bílé za mokra oděruvzdorné výborně v místnostech výšky do 3,80 m</t>
  </si>
  <si>
    <t>-455916408</t>
  </si>
  <si>
    <t>https://podminky.urs.cz/item/CS_URS_2023_01/784211101</t>
  </si>
  <si>
    <t>OST</t>
  </si>
  <si>
    <t>Ostatní</t>
  </si>
  <si>
    <t>85</t>
  </si>
  <si>
    <t>OST01</t>
  </si>
  <si>
    <t>Přemístění vnitřního vybavení od oken a zpětné ustavení</t>
  </si>
  <si>
    <t>hod</t>
  </si>
  <si>
    <t>512</t>
  </si>
  <si>
    <t>1677692382</t>
  </si>
  <si>
    <t>VRN</t>
  </si>
  <si>
    <t>Vedlejší rozpočtové náklady</t>
  </si>
  <si>
    <t>86</t>
  </si>
  <si>
    <t>VRN 01</t>
  </si>
  <si>
    <t>Zařízení staveniště</t>
  </si>
  <si>
    <t>627869892</t>
  </si>
  <si>
    <t>87</t>
  </si>
  <si>
    <t>VRN 02</t>
  </si>
  <si>
    <t>Provoz investora</t>
  </si>
  <si>
    <t>1737376992</t>
  </si>
  <si>
    <t>88</t>
  </si>
  <si>
    <t>VRN 03</t>
  </si>
  <si>
    <t>Zábor veřejného prostranství</t>
  </si>
  <si>
    <t>kpl</t>
  </si>
  <si>
    <t>-1652617880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</si>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</sst>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38" fillId="0" borderId="0" xfId="0" applyFont="1" applyAlignment="1" applyProtection="1">
      <alignment vertical="center" wrapText="1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612325302" TargetMode="External" /><Relationship Id="rId2" Type="http://schemas.openxmlformats.org/officeDocument/2006/relationships/hyperlink" Target="https://podminky.urs.cz/item/CS_URS_2023_01/622131121" TargetMode="External" /><Relationship Id="rId3" Type="http://schemas.openxmlformats.org/officeDocument/2006/relationships/hyperlink" Target="https://podminky.urs.cz/item/CS_URS_2023_01/622143004" TargetMode="External" /><Relationship Id="rId4" Type="http://schemas.openxmlformats.org/officeDocument/2006/relationships/hyperlink" Target="https://podminky.urs.cz/item/CS_URS_2023_01/622151011" TargetMode="External" /><Relationship Id="rId5" Type="http://schemas.openxmlformats.org/officeDocument/2006/relationships/hyperlink" Target="https://podminky.urs.cz/item/CS_URS_2023_01/622212051" TargetMode="External" /><Relationship Id="rId6" Type="http://schemas.openxmlformats.org/officeDocument/2006/relationships/hyperlink" Target="https://podminky.urs.cz/item/CS_URS_2023_01/622252002" TargetMode="External" /><Relationship Id="rId7" Type="http://schemas.openxmlformats.org/officeDocument/2006/relationships/hyperlink" Target="https://podminky.urs.cz/item/CS_URS_2023_01/622321111" TargetMode="External" /><Relationship Id="rId8" Type="http://schemas.openxmlformats.org/officeDocument/2006/relationships/hyperlink" Target="https://podminky.urs.cz/item/CS_URS_2023_01/622531022" TargetMode="External" /><Relationship Id="rId9" Type="http://schemas.openxmlformats.org/officeDocument/2006/relationships/hyperlink" Target="https://podminky.urs.cz/item/CS_URS_2023_01/629991012" TargetMode="External" /><Relationship Id="rId10" Type="http://schemas.openxmlformats.org/officeDocument/2006/relationships/hyperlink" Target="https://podminky.urs.cz/item/CS_URS_2023_01/632451441" TargetMode="External" /><Relationship Id="rId11" Type="http://schemas.openxmlformats.org/officeDocument/2006/relationships/hyperlink" Target="https://podminky.urs.cz/item/CS_URS_2023_01/941211111" TargetMode="External" /><Relationship Id="rId12" Type="http://schemas.openxmlformats.org/officeDocument/2006/relationships/hyperlink" Target="https://podminky.urs.cz/item/CS_URS_2023_01/941211211" TargetMode="External" /><Relationship Id="rId13" Type="http://schemas.openxmlformats.org/officeDocument/2006/relationships/hyperlink" Target="https://podminky.urs.cz/item/CS_URS_2023_01/941211811" TargetMode="External" /><Relationship Id="rId14" Type="http://schemas.openxmlformats.org/officeDocument/2006/relationships/hyperlink" Target="https://podminky.urs.cz/item/CS_URS_2023_01/944611111" TargetMode="External" /><Relationship Id="rId15" Type="http://schemas.openxmlformats.org/officeDocument/2006/relationships/hyperlink" Target="https://podminky.urs.cz/item/CS_URS_2023_01/944611211" TargetMode="External" /><Relationship Id="rId16" Type="http://schemas.openxmlformats.org/officeDocument/2006/relationships/hyperlink" Target="https://podminky.urs.cz/item/CS_URS_2023_01/944611811" TargetMode="External" /><Relationship Id="rId17" Type="http://schemas.openxmlformats.org/officeDocument/2006/relationships/hyperlink" Target="https://podminky.urs.cz/item/CS_URS_2023_01/949101111" TargetMode="External" /><Relationship Id="rId18" Type="http://schemas.openxmlformats.org/officeDocument/2006/relationships/hyperlink" Target="https://podminky.urs.cz/item/CS_URS_2023_01/968082017" TargetMode="External" /><Relationship Id="rId19" Type="http://schemas.openxmlformats.org/officeDocument/2006/relationships/hyperlink" Target="https://podminky.urs.cz/item/CS_URS_2023_01/978036191" TargetMode="External" /><Relationship Id="rId20" Type="http://schemas.openxmlformats.org/officeDocument/2006/relationships/hyperlink" Target="https://podminky.urs.cz/item/CS_URS_2023_01/997013212" TargetMode="External" /><Relationship Id="rId21" Type="http://schemas.openxmlformats.org/officeDocument/2006/relationships/hyperlink" Target="https://podminky.urs.cz/item/CS_URS_2023_01/997013501" TargetMode="External" /><Relationship Id="rId22" Type="http://schemas.openxmlformats.org/officeDocument/2006/relationships/hyperlink" Target="https://podminky.urs.cz/item/CS_URS_2023_01/997013509" TargetMode="External" /><Relationship Id="rId23" Type="http://schemas.openxmlformats.org/officeDocument/2006/relationships/hyperlink" Target="https://podminky.urs.cz/item/CS_URS_2023_01/997013631" TargetMode="External" /><Relationship Id="rId24" Type="http://schemas.openxmlformats.org/officeDocument/2006/relationships/hyperlink" Target="https://podminky.urs.cz/item/CS_URS_2023_01/998018002" TargetMode="External" /><Relationship Id="rId25" Type="http://schemas.openxmlformats.org/officeDocument/2006/relationships/hyperlink" Target="https://podminky.urs.cz/item/CS_URS_2023_01/763131431" TargetMode="External" /><Relationship Id="rId26" Type="http://schemas.openxmlformats.org/officeDocument/2006/relationships/hyperlink" Target="https://podminky.urs.cz/item/CS_URS_2023_01/763131712" TargetMode="External" /><Relationship Id="rId27" Type="http://schemas.openxmlformats.org/officeDocument/2006/relationships/hyperlink" Target="https://podminky.urs.cz/item/CS_URS_2023_01/763131714" TargetMode="External" /><Relationship Id="rId28" Type="http://schemas.openxmlformats.org/officeDocument/2006/relationships/hyperlink" Target="https://podminky.urs.cz/item/CS_URS_2023_01/763131771" TargetMode="External" /><Relationship Id="rId29" Type="http://schemas.openxmlformats.org/officeDocument/2006/relationships/hyperlink" Target="https://podminky.urs.cz/item/CS_URS_2023_01/998763402" TargetMode="External" /><Relationship Id="rId30" Type="http://schemas.openxmlformats.org/officeDocument/2006/relationships/hyperlink" Target="https://podminky.urs.cz/item/CS_URS_2023_01/764002851" TargetMode="External" /><Relationship Id="rId31" Type="http://schemas.openxmlformats.org/officeDocument/2006/relationships/hyperlink" Target="https://podminky.urs.cz/item/CS_URS_2023_01/998764202" TargetMode="External" /><Relationship Id="rId32" Type="http://schemas.openxmlformats.org/officeDocument/2006/relationships/hyperlink" Target="https://podminky.urs.cz/item/CS_URS_2023_01/766441811" TargetMode="External" /><Relationship Id="rId33" Type="http://schemas.openxmlformats.org/officeDocument/2006/relationships/hyperlink" Target="https://podminky.urs.cz/item/CS_URS_2023_01/766694116" TargetMode="External" /><Relationship Id="rId34" Type="http://schemas.openxmlformats.org/officeDocument/2006/relationships/hyperlink" Target="https://podminky.urs.cz/item/CS_URS_2023_01/998766202" TargetMode="External" /><Relationship Id="rId35" Type="http://schemas.openxmlformats.org/officeDocument/2006/relationships/hyperlink" Target="https://podminky.urs.cz/item/CS_URS_2023_01/767428101" TargetMode="External" /><Relationship Id="rId36" Type="http://schemas.openxmlformats.org/officeDocument/2006/relationships/hyperlink" Target="https://podminky.urs.cz/item/CS_URS_2023_01/767627306" TargetMode="External" /><Relationship Id="rId37" Type="http://schemas.openxmlformats.org/officeDocument/2006/relationships/hyperlink" Target="https://podminky.urs.cz/item/CS_URS_2023_01/767627307" TargetMode="External" /><Relationship Id="rId38" Type="http://schemas.openxmlformats.org/officeDocument/2006/relationships/hyperlink" Target="https://podminky.urs.cz/item/CS_URS_2023_01/767640114" TargetMode="External" /><Relationship Id="rId39" Type="http://schemas.openxmlformats.org/officeDocument/2006/relationships/hyperlink" Target="https://podminky.urs.cz/item/CS_URS_2023_01/767649191" TargetMode="External" /><Relationship Id="rId40" Type="http://schemas.openxmlformats.org/officeDocument/2006/relationships/hyperlink" Target="https://podminky.urs.cz/item/CS_URS_2023_01/998767202" TargetMode="External" /><Relationship Id="rId41" Type="http://schemas.openxmlformats.org/officeDocument/2006/relationships/hyperlink" Target="https://podminky.urs.cz/item/CS_URS_2023_01/771574263" TargetMode="External" /><Relationship Id="rId42" Type="http://schemas.openxmlformats.org/officeDocument/2006/relationships/hyperlink" Target="https://podminky.urs.cz/item/CS_URS_2023_01/771577111" TargetMode="External" /><Relationship Id="rId43" Type="http://schemas.openxmlformats.org/officeDocument/2006/relationships/hyperlink" Target="https://podminky.urs.cz/item/CS_URS_2023_01/998771202" TargetMode="External" /><Relationship Id="rId44" Type="http://schemas.openxmlformats.org/officeDocument/2006/relationships/hyperlink" Target="https://podminky.urs.cz/item/CS_URS_2023_01/776121112" TargetMode="External" /><Relationship Id="rId45" Type="http://schemas.openxmlformats.org/officeDocument/2006/relationships/hyperlink" Target="https://podminky.urs.cz/item/CS_URS_2023_01/776221111" TargetMode="External" /><Relationship Id="rId46" Type="http://schemas.openxmlformats.org/officeDocument/2006/relationships/hyperlink" Target="https://podminky.urs.cz/item/CS_URS_2023_01/998776202" TargetMode="External" /><Relationship Id="rId47" Type="http://schemas.openxmlformats.org/officeDocument/2006/relationships/hyperlink" Target="https://podminky.urs.cz/item/CS_URS_2023_01/784171101" TargetMode="External" /><Relationship Id="rId48" Type="http://schemas.openxmlformats.org/officeDocument/2006/relationships/hyperlink" Target="https://podminky.urs.cz/item/CS_URS_2023_01/784211101" TargetMode="External" /><Relationship Id="rId4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50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N6692022c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 xml:space="preserve">Výměna oken v 2.NP  - Dům služeb Horní 1492-55, k.ú.Hrabůvka, II.etapa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24. 1. 2023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40.0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ÚMob Ostrava Jih,Horní 3,700 30 Ostrava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Projekty statika s.r.o.,Pionýrů 839, Frýdek Místek</v>
      </c>
      <c r="AN49" s="65"/>
      <c r="AO49" s="65"/>
      <c r="AP49" s="65"/>
      <c r="AQ49" s="41"/>
      <c r="AR49" s="45"/>
      <c r="AS49" s="75" t="s">
        <v>51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52</v>
      </c>
      <c r="D52" s="88"/>
      <c r="E52" s="88"/>
      <c r="F52" s="88"/>
      <c r="G52" s="88"/>
      <c r="H52" s="89"/>
      <c r="I52" s="90" t="s">
        <v>53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54</v>
      </c>
      <c r="AH52" s="88"/>
      <c r="AI52" s="88"/>
      <c r="AJ52" s="88"/>
      <c r="AK52" s="88"/>
      <c r="AL52" s="88"/>
      <c r="AM52" s="88"/>
      <c r="AN52" s="90" t="s">
        <v>55</v>
      </c>
      <c r="AO52" s="88"/>
      <c r="AP52" s="88"/>
      <c r="AQ52" s="92" t="s">
        <v>56</v>
      </c>
      <c r="AR52" s="45"/>
      <c r="AS52" s="93" t="s">
        <v>57</v>
      </c>
      <c r="AT52" s="94" t="s">
        <v>58</v>
      </c>
      <c r="AU52" s="94" t="s">
        <v>59</v>
      </c>
      <c r="AV52" s="94" t="s">
        <v>60</v>
      </c>
      <c r="AW52" s="94" t="s">
        <v>61</v>
      </c>
      <c r="AX52" s="94" t="s">
        <v>62</v>
      </c>
      <c r="AY52" s="94" t="s">
        <v>63</v>
      </c>
      <c r="AZ52" s="94" t="s">
        <v>64</v>
      </c>
      <c r="BA52" s="94" t="s">
        <v>65</v>
      </c>
      <c r="BB52" s="94" t="s">
        <v>66</v>
      </c>
      <c r="BC52" s="94" t="s">
        <v>67</v>
      </c>
      <c r="BD52" s="95" t="s">
        <v>68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69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70</v>
      </c>
      <c r="BT54" s="110" t="s">
        <v>71</v>
      </c>
      <c r="BV54" s="110" t="s">
        <v>72</v>
      </c>
      <c r="BW54" s="110" t="s">
        <v>5</v>
      </c>
      <c r="BX54" s="110" t="s">
        <v>73</v>
      </c>
      <c r="CL54" s="110" t="s">
        <v>19</v>
      </c>
    </row>
    <row r="55" s="7" customFormat="1" ht="24.75" customHeight="1">
      <c r="A55" s="111" t="s">
        <v>74</v>
      </c>
      <c r="B55" s="112"/>
      <c r="C55" s="113"/>
      <c r="D55" s="114" t="s">
        <v>14</v>
      </c>
      <c r="E55" s="114"/>
      <c r="F55" s="114"/>
      <c r="G55" s="114"/>
      <c r="H55" s="114"/>
      <c r="I55" s="115"/>
      <c r="J55" s="114" t="s">
        <v>17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'N6692022c - Výměna oken v...'!J28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75</v>
      </c>
      <c r="AR55" s="118"/>
      <c r="AS55" s="119">
        <v>0</v>
      </c>
      <c r="AT55" s="120">
        <f>ROUND(SUM(AV55:AW55),2)</f>
        <v>0</v>
      </c>
      <c r="AU55" s="121">
        <f>'N6692022c - Výměna oken v...'!P88</f>
        <v>0</v>
      </c>
      <c r="AV55" s="120">
        <f>'N6692022c - Výměna oken v...'!J31</f>
        <v>0</v>
      </c>
      <c r="AW55" s="120">
        <f>'N6692022c - Výměna oken v...'!J32</f>
        <v>0</v>
      </c>
      <c r="AX55" s="120">
        <f>'N6692022c - Výměna oken v...'!J33</f>
        <v>0</v>
      </c>
      <c r="AY55" s="120">
        <f>'N6692022c - Výměna oken v...'!J34</f>
        <v>0</v>
      </c>
      <c r="AZ55" s="120">
        <f>'N6692022c - Výměna oken v...'!F31</f>
        <v>0</v>
      </c>
      <c r="BA55" s="120">
        <f>'N6692022c - Výměna oken v...'!F32</f>
        <v>0</v>
      </c>
      <c r="BB55" s="120">
        <f>'N6692022c - Výměna oken v...'!F33</f>
        <v>0</v>
      </c>
      <c r="BC55" s="120">
        <f>'N6692022c - Výměna oken v...'!F34</f>
        <v>0</v>
      </c>
      <c r="BD55" s="122">
        <f>'N6692022c - Výměna oken v...'!F35</f>
        <v>0</v>
      </c>
      <c r="BE55" s="7"/>
      <c r="BT55" s="123" t="s">
        <v>76</v>
      </c>
      <c r="BU55" s="123" t="s">
        <v>77</v>
      </c>
      <c r="BV55" s="123" t="s">
        <v>72</v>
      </c>
      <c r="BW55" s="123" t="s">
        <v>5</v>
      </c>
      <c r="BX55" s="123" t="s">
        <v>73</v>
      </c>
      <c r="CL55" s="123" t="s">
        <v>19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DYgl5IbV0V0/2+eKb9we6BAmsPfnzvKU2++LNSVXU+j3CMbtfynL2kfnZ23nRVakA7MgmXfL+31NiZ5OcNfaCg==" hashValue="3vIzY4w0ck96wpAWnp/LltdW0VSLeNGqVWf7kKV8dKpJBdo9LwMsOWS1O69m/5A7CdFxQ8MMyCVIsroYGsQrM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N6692022c - Výměna oken v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21"/>
      <c r="AT3" s="18" t="s">
        <v>78</v>
      </c>
    </row>
    <row r="4" s="1" customFormat="1" ht="24.96" customHeight="1">
      <c r="B4" s="21"/>
      <c r="D4" s="126" t="s">
        <v>79</v>
      </c>
      <c r="L4" s="21"/>
      <c r="M4" s="127" t="s">
        <v>10</v>
      </c>
      <c r="AT4" s="18" t="s">
        <v>4</v>
      </c>
    </row>
    <row r="5" s="1" customFormat="1" ht="6.96" customHeight="1">
      <c r="B5" s="21"/>
      <c r="L5" s="21"/>
    </row>
    <row r="6" s="2" customFormat="1" ht="12" customHeight="1">
      <c r="A6" s="39"/>
      <c r="B6" s="45"/>
      <c r="C6" s="39"/>
      <c r="D6" s="128" t="s">
        <v>16</v>
      </c>
      <c r="E6" s="39"/>
      <c r="F6" s="39"/>
      <c r="G6" s="39"/>
      <c r="H6" s="39"/>
      <c r="I6" s="39"/>
      <c r="J6" s="39"/>
      <c r="K6" s="39"/>
      <c r="L6" s="12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</row>
    <row r="7" s="2" customFormat="1" ht="16.5" customHeight="1">
      <c r="A7" s="39"/>
      <c r="B7" s="45"/>
      <c r="C7" s="39"/>
      <c r="D7" s="39"/>
      <c r="E7" s="130" t="s">
        <v>17</v>
      </c>
      <c r="F7" s="39"/>
      <c r="G7" s="39"/>
      <c r="H7" s="39"/>
      <c r="I7" s="39"/>
      <c r="J7" s="39"/>
      <c r="K7" s="39"/>
      <c r="L7" s="12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</row>
    <row r="8" s="2" customFormat="1">
      <c r="A8" s="39"/>
      <c r="B8" s="45"/>
      <c r="C8" s="39"/>
      <c r="D8" s="39"/>
      <c r="E8" s="39"/>
      <c r="F8" s="39"/>
      <c r="G8" s="39"/>
      <c r="H8" s="39"/>
      <c r="I8" s="39"/>
      <c r="J8" s="39"/>
      <c r="K8" s="39"/>
      <c r="L8" s="12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2" customHeight="1">
      <c r="A9" s="39"/>
      <c r="B9" s="45"/>
      <c r="C9" s="39"/>
      <c r="D9" s="128" t="s">
        <v>18</v>
      </c>
      <c r="E9" s="39"/>
      <c r="F9" s="131" t="s">
        <v>19</v>
      </c>
      <c r="G9" s="39"/>
      <c r="H9" s="39"/>
      <c r="I9" s="128" t="s">
        <v>20</v>
      </c>
      <c r="J9" s="131" t="s">
        <v>19</v>
      </c>
      <c r="K9" s="39"/>
      <c r="L9" s="12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28" t="s">
        <v>21</v>
      </c>
      <c r="E10" s="39"/>
      <c r="F10" s="131" t="s">
        <v>22</v>
      </c>
      <c r="G10" s="39"/>
      <c r="H10" s="39"/>
      <c r="I10" s="128" t="s">
        <v>23</v>
      </c>
      <c r="J10" s="132" t="str">
        <f>'Rekapitulace stavby'!AN8</f>
        <v>24. 1. 2023</v>
      </c>
      <c r="K10" s="39"/>
      <c r="L10" s="12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0.8" customHeight="1">
      <c r="A11" s="39"/>
      <c r="B11" s="45"/>
      <c r="C11" s="39"/>
      <c r="D11" s="39"/>
      <c r="E11" s="39"/>
      <c r="F11" s="39"/>
      <c r="G11" s="39"/>
      <c r="H11" s="39"/>
      <c r="I11" s="39"/>
      <c r="J11" s="39"/>
      <c r="K11" s="39"/>
      <c r="L11" s="12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8" t="s">
        <v>25</v>
      </c>
      <c r="E12" s="39"/>
      <c r="F12" s="39"/>
      <c r="G12" s="39"/>
      <c r="H12" s="39"/>
      <c r="I12" s="128" t="s">
        <v>26</v>
      </c>
      <c r="J12" s="131" t="s">
        <v>19</v>
      </c>
      <c r="K12" s="39"/>
      <c r="L12" s="12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8" customHeight="1">
      <c r="A13" s="39"/>
      <c r="B13" s="45"/>
      <c r="C13" s="39"/>
      <c r="D13" s="39"/>
      <c r="E13" s="131" t="s">
        <v>27</v>
      </c>
      <c r="F13" s="39"/>
      <c r="G13" s="39"/>
      <c r="H13" s="39"/>
      <c r="I13" s="128" t="s">
        <v>28</v>
      </c>
      <c r="J13" s="131" t="s">
        <v>19</v>
      </c>
      <c r="K13" s="39"/>
      <c r="L13" s="12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2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28" t="s">
        <v>29</v>
      </c>
      <c r="E15" s="39"/>
      <c r="F15" s="39"/>
      <c r="G15" s="39"/>
      <c r="H15" s="39"/>
      <c r="I15" s="128" t="s">
        <v>26</v>
      </c>
      <c r="J15" s="34" t="str">
        <f>'Rekapitulace stavby'!AN13</f>
        <v>Vyplň údaj</v>
      </c>
      <c r="K15" s="39"/>
      <c r="L15" s="12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8" customHeight="1">
      <c r="A16" s="39"/>
      <c r="B16" s="45"/>
      <c r="C16" s="39"/>
      <c r="D16" s="39"/>
      <c r="E16" s="34" t="str">
        <f>'Rekapitulace stavby'!E14</f>
        <v>Vyplň údaj</v>
      </c>
      <c r="F16" s="131"/>
      <c r="G16" s="131"/>
      <c r="H16" s="131"/>
      <c r="I16" s="128" t="s">
        <v>28</v>
      </c>
      <c r="J16" s="34" t="str">
        <f>'Rekapitulace stavby'!AN14</f>
        <v>Vyplň údaj</v>
      </c>
      <c r="K16" s="39"/>
      <c r="L16" s="12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2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28" t="s">
        <v>31</v>
      </c>
      <c r="E18" s="39"/>
      <c r="F18" s="39"/>
      <c r="G18" s="39"/>
      <c r="H18" s="39"/>
      <c r="I18" s="128" t="s">
        <v>26</v>
      </c>
      <c r="J18" s="131" t="s">
        <v>19</v>
      </c>
      <c r="K18" s="39"/>
      <c r="L18" s="12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1" t="s">
        <v>32</v>
      </c>
      <c r="F19" s="39"/>
      <c r="G19" s="39"/>
      <c r="H19" s="39"/>
      <c r="I19" s="128" t="s">
        <v>28</v>
      </c>
      <c r="J19" s="131" t="s">
        <v>19</v>
      </c>
      <c r="K19" s="39"/>
      <c r="L19" s="12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2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28" t="s">
        <v>34</v>
      </c>
      <c r="E21" s="39"/>
      <c r="F21" s="39"/>
      <c r="G21" s="39"/>
      <c r="H21" s="39"/>
      <c r="I21" s="128" t="s">
        <v>26</v>
      </c>
      <c r="J21" s="131" t="str">
        <f>IF('Rekapitulace stavby'!AN19="","",'Rekapitulace stavby'!AN19)</f>
        <v/>
      </c>
      <c r="K21" s="39"/>
      <c r="L21" s="12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131" t="str">
        <f>IF('Rekapitulace stavby'!E20="","",'Rekapitulace stavby'!E20)</f>
        <v xml:space="preserve"> </v>
      </c>
      <c r="F22" s="39"/>
      <c r="G22" s="39"/>
      <c r="H22" s="39"/>
      <c r="I22" s="128" t="s">
        <v>28</v>
      </c>
      <c r="J22" s="131" t="str">
        <f>IF('Rekapitulace stavby'!AN20="","",'Rekapitulace stavby'!AN20)</f>
        <v/>
      </c>
      <c r="K22" s="39"/>
      <c r="L22" s="12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2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28" t="s">
        <v>35</v>
      </c>
      <c r="E24" s="39"/>
      <c r="F24" s="39"/>
      <c r="G24" s="39"/>
      <c r="H24" s="39"/>
      <c r="I24" s="39"/>
      <c r="J24" s="39"/>
      <c r="K24" s="39"/>
      <c r="L24" s="12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8" customFormat="1" ht="47.25" customHeight="1">
      <c r="A25" s="133"/>
      <c r="B25" s="134"/>
      <c r="C25" s="133"/>
      <c r="D25" s="133"/>
      <c r="E25" s="135" t="s">
        <v>36</v>
      </c>
      <c r="F25" s="135"/>
      <c r="G25" s="135"/>
      <c r="H25" s="135"/>
      <c r="I25" s="133"/>
      <c r="J25" s="133"/>
      <c r="K25" s="133"/>
      <c r="L25" s="136"/>
      <c r="S25" s="133"/>
      <c r="T25" s="133"/>
      <c r="U25" s="133"/>
      <c r="V25" s="133"/>
      <c r="W25" s="133"/>
      <c r="X25" s="133"/>
      <c r="Y25" s="133"/>
      <c r="Z25" s="133"/>
      <c r="AA25" s="133"/>
      <c r="AB25" s="133"/>
      <c r="AC25" s="133"/>
      <c r="AD25" s="133"/>
      <c r="AE25" s="133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2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137"/>
      <c r="E27" s="137"/>
      <c r="F27" s="137"/>
      <c r="G27" s="137"/>
      <c r="H27" s="137"/>
      <c r="I27" s="137"/>
      <c r="J27" s="137"/>
      <c r="K27" s="137"/>
      <c r="L27" s="12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25.44" customHeight="1">
      <c r="A28" s="39"/>
      <c r="B28" s="45"/>
      <c r="C28" s="39"/>
      <c r="D28" s="138" t="s">
        <v>37</v>
      </c>
      <c r="E28" s="39"/>
      <c r="F28" s="39"/>
      <c r="G28" s="39"/>
      <c r="H28" s="39"/>
      <c r="I28" s="39"/>
      <c r="J28" s="139">
        <f>ROUND(J88, 2)</f>
        <v>0</v>
      </c>
      <c r="K28" s="39"/>
      <c r="L28" s="12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7"/>
      <c r="E29" s="137"/>
      <c r="F29" s="137"/>
      <c r="G29" s="137"/>
      <c r="H29" s="137"/>
      <c r="I29" s="137"/>
      <c r="J29" s="137"/>
      <c r="K29" s="137"/>
      <c r="L29" s="12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39"/>
      <c r="E30" s="39"/>
      <c r="F30" s="140" t="s">
        <v>39</v>
      </c>
      <c r="G30" s="39"/>
      <c r="H30" s="39"/>
      <c r="I30" s="140" t="s">
        <v>38</v>
      </c>
      <c r="J30" s="140" t="s">
        <v>40</v>
      </c>
      <c r="K30" s="39"/>
      <c r="L30" s="12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41" t="s">
        <v>41</v>
      </c>
      <c r="E31" s="128" t="s">
        <v>42</v>
      </c>
      <c r="F31" s="142">
        <f>ROUND((SUM(BE88:BE621)),  2)</f>
        <v>0</v>
      </c>
      <c r="G31" s="39"/>
      <c r="H31" s="39"/>
      <c r="I31" s="143">
        <v>0.20999999999999999</v>
      </c>
      <c r="J31" s="142">
        <f>ROUND(((SUM(BE88:BE621))*I31),  2)</f>
        <v>0</v>
      </c>
      <c r="K31" s="39"/>
      <c r="L31" s="12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128" t="s">
        <v>43</v>
      </c>
      <c r="F32" s="142">
        <f>ROUND((SUM(BF88:BF621)),  2)</f>
        <v>0</v>
      </c>
      <c r="G32" s="39"/>
      <c r="H32" s="39"/>
      <c r="I32" s="143">
        <v>0.14999999999999999</v>
      </c>
      <c r="J32" s="142">
        <f>ROUND(((SUM(BF88:BF621))*I32),  2)</f>
        <v>0</v>
      </c>
      <c r="K32" s="39"/>
      <c r="L32" s="12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39"/>
      <c r="E33" s="128" t="s">
        <v>44</v>
      </c>
      <c r="F33" s="142">
        <f>ROUND((SUM(BG88:BG621)),  2)</f>
        <v>0</v>
      </c>
      <c r="G33" s="39"/>
      <c r="H33" s="39"/>
      <c r="I33" s="143">
        <v>0.20999999999999999</v>
      </c>
      <c r="J33" s="142">
        <f>0</f>
        <v>0</v>
      </c>
      <c r="K33" s="39"/>
      <c r="L33" s="12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28" t="s">
        <v>45</v>
      </c>
      <c r="F34" s="142">
        <f>ROUND((SUM(BH88:BH621)),  2)</f>
        <v>0</v>
      </c>
      <c r="G34" s="39"/>
      <c r="H34" s="39"/>
      <c r="I34" s="143">
        <v>0.14999999999999999</v>
      </c>
      <c r="J34" s="142">
        <f>0</f>
        <v>0</v>
      </c>
      <c r="K34" s="39"/>
      <c r="L34" s="12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8" t="s">
        <v>46</v>
      </c>
      <c r="F35" s="142">
        <f>ROUND((SUM(BI88:BI621)),  2)</f>
        <v>0</v>
      </c>
      <c r="G35" s="39"/>
      <c r="H35" s="39"/>
      <c r="I35" s="143">
        <v>0</v>
      </c>
      <c r="J35" s="142">
        <f>0</f>
        <v>0</v>
      </c>
      <c r="K35" s="39"/>
      <c r="L35" s="12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6.96" customHeight="1">
      <c r="A36" s="39"/>
      <c r="B36" s="45"/>
      <c r="C36" s="39"/>
      <c r="D36" s="39"/>
      <c r="E36" s="39"/>
      <c r="F36" s="39"/>
      <c r="G36" s="39"/>
      <c r="H36" s="39"/>
      <c r="I36" s="39"/>
      <c r="J36" s="39"/>
      <c r="K36" s="39"/>
      <c r="L36" s="12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25.44" customHeight="1">
      <c r="A37" s="39"/>
      <c r="B37" s="45"/>
      <c r="C37" s="144"/>
      <c r="D37" s="145" t="s">
        <v>47</v>
      </c>
      <c r="E37" s="146"/>
      <c r="F37" s="146"/>
      <c r="G37" s="147" t="s">
        <v>48</v>
      </c>
      <c r="H37" s="148" t="s">
        <v>49</v>
      </c>
      <c r="I37" s="146"/>
      <c r="J37" s="149">
        <f>SUM(J28:J35)</f>
        <v>0</v>
      </c>
      <c r="K37" s="150"/>
      <c r="L37" s="12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151"/>
      <c r="C38" s="152"/>
      <c r="D38" s="152"/>
      <c r="E38" s="152"/>
      <c r="F38" s="152"/>
      <c r="G38" s="152"/>
      <c r="H38" s="152"/>
      <c r="I38" s="152"/>
      <c r="J38" s="152"/>
      <c r="K38" s="152"/>
      <c r="L38" s="12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42" s="2" customFormat="1" ht="6.96" customHeight="1">
      <c r="A42" s="39"/>
      <c r="B42" s="153"/>
      <c r="C42" s="154"/>
      <c r="D42" s="154"/>
      <c r="E42" s="154"/>
      <c r="F42" s="154"/>
      <c r="G42" s="154"/>
      <c r="H42" s="154"/>
      <c r="I42" s="154"/>
      <c r="J42" s="154"/>
      <c r="K42" s="154"/>
      <c r="L42" s="12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4.96" customHeight="1">
      <c r="A43" s="39"/>
      <c r="B43" s="40"/>
      <c r="C43" s="24" t="s">
        <v>80</v>
      </c>
      <c r="D43" s="41"/>
      <c r="E43" s="41"/>
      <c r="F43" s="41"/>
      <c r="G43" s="41"/>
      <c r="H43" s="41"/>
      <c r="I43" s="41"/>
      <c r="J43" s="41"/>
      <c r="K43" s="41"/>
      <c r="L43" s="12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6.96" customHeight="1">
      <c r="A44" s="39"/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12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12" customHeight="1">
      <c r="A45" s="39"/>
      <c r="B45" s="40"/>
      <c r="C45" s="33" t="s">
        <v>16</v>
      </c>
      <c r="D45" s="41"/>
      <c r="E45" s="41"/>
      <c r="F45" s="41"/>
      <c r="G45" s="41"/>
      <c r="H45" s="41"/>
      <c r="I45" s="41"/>
      <c r="J45" s="41"/>
      <c r="K45" s="41"/>
      <c r="L45" s="12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16.5" customHeight="1">
      <c r="A46" s="39"/>
      <c r="B46" s="40"/>
      <c r="C46" s="41"/>
      <c r="D46" s="41"/>
      <c r="E46" s="70" t="str">
        <f>E7</f>
        <v xml:space="preserve">Výměna oken v 2.NP  - Dům služeb Horní 1492-55, k.ú.Hrabůvka, II.etapa</v>
      </c>
      <c r="F46" s="41"/>
      <c r="G46" s="41"/>
      <c r="H46" s="41"/>
      <c r="I46" s="41"/>
      <c r="J46" s="41"/>
      <c r="K46" s="41"/>
      <c r="L46" s="12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6.96" customHeight="1">
      <c r="A47" s="39"/>
      <c r="B47" s="40"/>
      <c r="C47" s="41"/>
      <c r="D47" s="41"/>
      <c r="E47" s="41"/>
      <c r="F47" s="41"/>
      <c r="G47" s="41"/>
      <c r="H47" s="41"/>
      <c r="I47" s="41"/>
      <c r="J47" s="41"/>
      <c r="K47" s="41"/>
      <c r="L47" s="12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2" customHeight="1">
      <c r="A48" s="39"/>
      <c r="B48" s="40"/>
      <c r="C48" s="33" t="s">
        <v>21</v>
      </c>
      <c r="D48" s="41"/>
      <c r="E48" s="41"/>
      <c r="F48" s="28" t="str">
        <f>F10</f>
        <v xml:space="preserve"> </v>
      </c>
      <c r="G48" s="41"/>
      <c r="H48" s="41"/>
      <c r="I48" s="33" t="s">
        <v>23</v>
      </c>
      <c r="J48" s="73" t="str">
        <f>IF(J10="","",J10)</f>
        <v>24. 1. 2023</v>
      </c>
      <c r="K48" s="41"/>
      <c r="L48" s="12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6.96" customHeight="1">
      <c r="A49" s="39"/>
      <c r="B49" s="40"/>
      <c r="C49" s="41"/>
      <c r="D49" s="41"/>
      <c r="E49" s="41"/>
      <c r="F49" s="41"/>
      <c r="G49" s="41"/>
      <c r="H49" s="41"/>
      <c r="I49" s="41"/>
      <c r="J49" s="41"/>
      <c r="K49" s="41"/>
      <c r="L49" s="12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40.05" customHeight="1">
      <c r="A50" s="39"/>
      <c r="B50" s="40"/>
      <c r="C50" s="33" t="s">
        <v>25</v>
      </c>
      <c r="D50" s="41"/>
      <c r="E50" s="41"/>
      <c r="F50" s="28" t="str">
        <f>E13</f>
        <v>ÚMob Ostrava Jih,Horní 3,700 30 Ostrava</v>
      </c>
      <c r="G50" s="41"/>
      <c r="H50" s="41"/>
      <c r="I50" s="33" t="s">
        <v>31</v>
      </c>
      <c r="J50" s="37" t="str">
        <f>E19</f>
        <v>Projekty statika s.r.o.,Pionýrů 839, Frýdek Místek</v>
      </c>
      <c r="K50" s="41"/>
      <c r="L50" s="12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5.15" customHeight="1">
      <c r="A51" s="39"/>
      <c r="B51" s="40"/>
      <c r="C51" s="33" t="s">
        <v>29</v>
      </c>
      <c r="D51" s="41"/>
      <c r="E51" s="41"/>
      <c r="F51" s="28" t="str">
        <f>IF(E16="","",E16)</f>
        <v>Vyplň údaj</v>
      </c>
      <c r="G51" s="41"/>
      <c r="H51" s="41"/>
      <c r="I51" s="33" t="s">
        <v>34</v>
      </c>
      <c r="J51" s="37" t="str">
        <f>E22</f>
        <v xml:space="preserve"> </v>
      </c>
      <c r="K51" s="41"/>
      <c r="L51" s="12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0.32" customHeight="1">
      <c r="A52" s="39"/>
      <c r="B52" s="40"/>
      <c r="C52" s="41"/>
      <c r="D52" s="41"/>
      <c r="E52" s="41"/>
      <c r="F52" s="41"/>
      <c r="G52" s="41"/>
      <c r="H52" s="41"/>
      <c r="I52" s="41"/>
      <c r="J52" s="41"/>
      <c r="K52" s="41"/>
      <c r="L52" s="12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29.28" customHeight="1">
      <c r="A53" s="39"/>
      <c r="B53" s="40"/>
      <c r="C53" s="155" t="s">
        <v>81</v>
      </c>
      <c r="D53" s="156"/>
      <c r="E53" s="156"/>
      <c r="F53" s="156"/>
      <c r="G53" s="156"/>
      <c r="H53" s="156"/>
      <c r="I53" s="156"/>
      <c r="J53" s="157" t="s">
        <v>82</v>
      </c>
      <c r="K53" s="156"/>
      <c r="L53" s="12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0.32" customHeight="1">
      <c r="A54" s="39"/>
      <c r="B54" s="40"/>
      <c r="C54" s="41"/>
      <c r="D54" s="41"/>
      <c r="E54" s="41"/>
      <c r="F54" s="41"/>
      <c r="G54" s="41"/>
      <c r="H54" s="41"/>
      <c r="I54" s="41"/>
      <c r="J54" s="41"/>
      <c r="K54" s="41"/>
      <c r="L54" s="12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2.8" customHeight="1">
      <c r="A55" s="39"/>
      <c r="B55" s="40"/>
      <c r="C55" s="158" t="s">
        <v>69</v>
      </c>
      <c r="D55" s="41"/>
      <c r="E55" s="41"/>
      <c r="F55" s="41"/>
      <c r="G55" s="41"/>
      <c r="H55" s="41"/>
      <c r="I55" s="41"/>
      <c r="J55" s="103">
        <f>J88</f>
        <v>0</v>
      </c>
      <c r="K55" s="41"/>
      <c r="L55" s="12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U55" s="18" t="s">
        <v>83</v>
      </c>
    </row>
    <row r="56" s="9" customFormat="1" ht="24.96" customHeight="1">
      <c r="A56" s="9"/>
      <c r="B56" s="159"/>
      <c r="C56" s="160"/>
      <c r="D56" s="161" t="s">
        <v>84</v>
      </c>
      <c r="E56" s="162"/>
      <c r="F56" s="162"/>
      <c r="G56" s="162"/>
      <c r="H56" s="162"/>
      <c r="I56" s="162"/>
      <c r="J56" s="163">
        <f>J89</f>
        <v>0</v>
      </c>
      <c r="K56" s="160"/>
      <c r="L56" s="164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5"/>
      <c r="C57" s="166"/>
      <c r="D57" s="167" t="s">
        <v>85</v>
      </c>
      <c r="E57" s="168"/>
      <c r="F57" s="168"/>
      <c r="G57" s="168"/>
      <c r="H57" s="168"/>
      <c r="I57" s="168"/>
      <c r="J57" s="169">
        <f>J90</f>
        <v>0</v>
      </c>
      <c r="K57" s="166"/>
      <c r="L57" s="17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5"/>
      <c r="C58" s="166"/>
      <c r="D58" s="167" t="s">
        <v>86</v>
      </c>
      <c r="E58" s="168"/>
      <c r="F58" s="168"/>
      <c r="G58" s="168"/>
      <c r="H58" s="168"/>
      <c r="I58" s="168"/>
      <c r="J58" s="169">
        <f>J182</f>
        <v>0</v>
      </c>
      <c r="K58" s="166"/>
      <c r="L58" s="17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5"/>
      <c r="C59" s="166"/>
      <c r="D59" s="167" t="s">
        <v>87</v>
      </c>
      <c r="E59" s="168"/>
      <c r="F59" s="168"/>
      <c r="G59" s="168"/>
      <c r="H59" s="168"/>
      <c r="I59" s="168"/>
      <c r="J59" s="169">
        <f>J244</f>
        <v>0</v>
      </c>
      <c r="K59" s="166"/>
      <c r="L59" s="17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5"/>
      <c r="C60" s="166"/>
      <c r="D60" s="167" t="s">
        <v>88</v>
      </c>
      <c r="E60" s="168"/>
      <c r="F60" s="168"/>
      <c r="G60" s="168"/>
      <c r="H60" s="168"/>
      <c r="I60" s="168"/>
      <c r="J60" s="169">
        <f>J255</f>
        <v>0</v>
      </c>
      <c r="K60" s="166"/>
      <c r="L60" s="17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9" customFormat="1" ht="24.96" customHeight="1">
      <c r="A61" s="9"/>
      <c r="B61" s="159"/>
      <c r="C61" s="160"/>
      <c r="D61" s="161" t="s">
        <v>89</v>
      </c>
      <c r="E61" s="162"/>
      <c r="F61" s="162"/>
      <c r="G61" s="162"/>
      <c r="H61" s="162"/>
      <c r="I61" s="162"/>
      <c r="J61" s="163">
        <f>J258</f>
        <v>0</v>
      </c>
      <c r="K61" s="160"/>
      <c r="L61" s="164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65"/>
      <c r="C62" s="166"/>
      <c r="D62" s="167" t="s">
        <v>90</v>
      </c>
      <c r="E62" s="168"/>
      <c r="F62" s="168"/>
      <c r="G62" s="168"/>
      <c r="H62" s="168"/>
      <c r="I62" s="168"/>
      <c r="J62" s="169">
        <f>J259</f>
        <v>0</v>
      </c>
      <c r="K62" s="166"/>
      <c r="L62" s="17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5"/>
      <c r="C63" s="166"/>
      <c r="D63" s="167" t="s">
        <v>91</v>
      </c>
      <c r="E63" s="168"/>
      <c r="F63" s="168"/>
      <c r="G63" s="168"/>
      <c r="H63" s="168"/>
      <c r="I63" s="168"/>
      <c r="J63" s="169">
        <f>J318</f>
        <v>0</v>
      </c>
      <c r="K63" s="166"/>
      <c r="L63" s="17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5"/>
      <c r="C64" s="166"/>
      <c r="D64" s="167" t="s">
        <v>92</v>
      </c>
      <c r="E64" s="168"/>
      <c r="F64" s="168"/>
      <c r="G64" s="168"/>
      <c r="H64" s="168"/>
      <c r="I64" s="168"/>
      <c r="J64" s="169">
        <f>J330</f>
        <v>0</v>
      </c>
      <c r="K64" s="166"/>
      <c r="L64" s="17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5"/>
      <c r="C65" s="166"/>
      <c r="D65" s="167" t="s">
        <v>93</v>
      </c>
      <c r="E65" s="168"/>
      <c r="F65" s="168"/>
      <c r="G65" s="168"/>
      <c r="H65" s="168"/>
      <c r="I65" s="168"/>
      <c r="J65" s="169">
        <f>J487</f>
        <v>0</v>
      </c>
      <c r="K65" s="166"/>
      <c r="L65" s="17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5"/>
      <c r="C66" s="166"/>
      <c r="D66" s="167" t="s">
        <v>94</v>
      </c>
      <c r="E66" s="168"/>
      <c r="F66" s="168"/>
      <c r="G66" s="168"/>
      <c r="H66" s="168"/>
      <c r="I66" s="168"/>
      <c r="J66" s="169">
        <f>J538</f>
        <v>0</v>
      </c>
      <c r="K66" s="166"/>
      <c r="L66" s="17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5"/>
      <c r="C67" s="166"/>
      <c r="D67" s="167" t="s">
        <v>95</v>
      </c>
      <c r="E67" s="168"/>
      <c r="F67" s="168"/>
      <c r="G67" s="168"/>
      <c r="H67" s="168"/>
      <c r="I67" s="168"/>
      <c r="J67" s="169">
        <f>J559</f>
        <v>0</v>
      </c>
      <c r="K67" s="166"/>
      <c r="L67" s="17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5"/>
      <c r="C68" s="166"/>
      <c r="D68" s="167" t="s">
        <v>96</v>
      </c>
      <c r="E68" s="168"/>
      <c r="F68" s="168"/>
      <c r="G68" s="168"/>
      <c r="H68" s="168"/>
      <c r="I68" s="168"/>
      <c r="J68" s="169">
        <f>J580</f>
        <v>0</v>
      </c>
      <c r="K68" s="166"/>
      <c r="L68" s="17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59"/>
      <c r="C69" s="160"/>
      <c r="D69" s="161" t="s">
        <v>97</v>
      </c>
      <c r="E69" s="162"/>
      <c r="F69" s="162"/>
      <c r="G69" s="162"/>
      <c r="H69" s="162"/>
      <c r="I69" s="162"/>
      <c r="J69" s="163">
        <f>J614</f>
        <v>0</v>
      </c>
      <c r="K69" s="160"/>
      <c r="L69" s="164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59"/>
      <c r="C70" s="160"/>
      <c r="D70" s="161" t="s">
        <v>98</v>
      </c>
      <c r="E70" s="162"/>
      <c r="F70" s="162"/>
      <c r="G70" s="162"/>
      <c r="H70" s="162"/>
      <c r="I70" s="162"/>
      <c r="J70" s="163">
        <f>J618</f>
        <v>0</v>
      </c>
      <c r="K70" s="160"/>
      <c r="L70" s="164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2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2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2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99</v>
      </c>
      <c r="D77" s="41"/>
      <c r="E77" s="41"/>
      <c r="F77" s="41"/>
      <c r="G77" s="41"/>
      <c r="H77" s="41"/>
      <c r="I77" s="41"/>
      <c r="J77" s="41"/>
      <c r="K77" s="41"/>
      <c r="L77" s="12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2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2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E7</f>
        <v xml:space="preserve">Výměna oken v 2.NP  - Dům služeb Horní 1492-55, k.ú.Hrabůvka, II.etapa</v>
      </c>
      <c r="F80" s="41"/>
      <c r="G80" s="41"/>
      <c r="H80" s="41"/>
      <c r="I80" s="41"/>
      <c r="J80" s="41"/>
      <c r="K80" s="41"/>
      <c r="L80" s="12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2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F10</f>
        <v xml:space="preserve"> </v>
      </c>
      <c r="G82" s="41"/>
      <c r="H82" s="41"/>
      <c r="I82" s="33" t="s">
        <v>23</v>
      </c>
      <c r="J82" s="73" t="str">
        <f>IF(J10="","",J10)</f>
        <v>24. 1. 2023</v>
      </c>
      <c r="K82" s="41"/>
      <c r="L82" s="12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2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40.05" customHeight="1">
      <c r="A84" s="39"/>
      <c r="B84" s="40"/>
      <c r="C84" s="33" t="s">
        <v>25</v>
      </c>
      <c r="D84" s="41"/>
      <c r="E84" s="41"/>
      <c r="F84" s="28" t="str">
        <f>E13</f>
        <v>ÚMob Ostrava Jih,Horní 3,700 30 Ostrava</v>
      </c>
      <c r="G84" s="41"/>
      <c r="H84" s="41"/>
      <c r="I84" s="33" t="s">
        <v>31</v>
      </c>
      <c r="J84" s="37" t="str">
        <f>E19</f>
        <v>Projekty statika s.r.o.,Pionýrů 839, Frýdek Místek</v>
      </c>
      <c r="K84" s="41"/>
      <c r="L84" s="12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29</v>
      </c>
      <c r="D85" s="41"/>
      <c r="E85" s="41"/>
      <c r="F85" s="28" t="str">
        <f>IF(E16="","",E16)</f>
        <v>Vyplň údaj</v>
      </c>
      <c r="G85" s="41"/>
      <c r="H85" s="41"/>
      <c r="I85" s="33" t="s">
        <v>34</v>
      </c>
      <c r="J85" s="37" t="str">
        <f>E22</f>
        <v xml:space="preserve"> </v>
      </c>
      <c r="K85" s="41"/>
      <c r="L85" s="12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2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71"/>
      <c r="B87" s="172"/>
      <c r="C87" s="173" t="s">
        <v>100</v>
      </c>
      <c r="D87" s="174" t="s">
        <v>56</v>
      </c>
      <c r="E87" s="174" t="s">
        <v>52</v>
      </c>
      <c r="F87" s="174" t="s">
        <v>53</v>
      </c>
      <c r="G87" s="174" t="s">
        <v>101</v>
      </c>
      <c r="H87" s="174" t="s">
        <v>102</v>
      </c>
      <c r="I87" s="174" t="s">
        <v>103</v>
      </c>
      <c r="J87" s="174" t="s">
        <v>82</v>
      </c>
      <c r="K87" s="175" t="s">
        <v>104</v>
      </c>
      <c r="L87" s="176"/>
      <c r="M87" s="93" t="s">
        <v>19</v>
      </c>
      <c r="N87" s="94" t="s">
        <v>41</v>
      </c>
      <c r="O87" s="94" t="s">
        <v>105</v>
      </c>
      <c r="P87" s="94" t="s">
        <v>106</v>
      </c>
      <c r="Q87" s="94" t="s">
        <v>107</v>
      </c>
      <c r="R87" s="94" t="s">
        <v>108</v>
      </c>
      <c r="S87" s="94" t="s">
        <v>109</v>
      </c>
      <c r="T87" s="95" t="s">
        <v>110</v>
      </c>
      <c r="U87" s="171"/>
      <c r="V87" s="171"/>
      <c r="W87" s="171"/>
      <c r="X87" s="171"/>
      <c r="Y87" s="171"/>
      <c r="Z87" s="171"/>
      <c r="AA87" s="171"/>
      <c r="AB87" s="171"/>
      <c r="AC87" s="171"/>
      <c r="AD87" s="171"/>
      <c r="AE87" s="171"/>
    </row>
    <row r="88" s="2" customFormat="1" ht="22.8" customHeight="1">
      <c r="A88" s="39"/>
      <c r="B88" s="40"/>
      <c r="C88" s="100" t="s">
        <v>111</v>
      </c>
      <c r="D88" s="41"/>
      <c r="E88" s="41"/>
      <c r="F88" s="41"/>
      <c r="G88" s="41"/>
      <c r="H88" s="41"/>
      <c r="I88" s="41"/>
      <c r="J88" s="177">
        <f>BK88</f>
        <v>0</v>
      </c>
      <c r="K88" s="41"/>
      <c r="L88" s="45"/>
      <c r="M88" s="96"/>
      <c r="N88" s="178"/>
      <c r="O88" s="97"/>
      <c r="P88" s="179">
        <f>P89+P258+P614+P618</f>
        <v>0</v>
      </c>
      <c r="Q88" s="97"/>
      <c r="R88" s="179">
        <f>R89+R258+R614+R618</f>
        <v>4.3317626400000009</v>
      </c>
      <c r="S88" s="97"/>
      <c r="T88" s="180">
        <f>T89+T258+T614+T618</f>
        <v>7.1431789999999999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70</v>
      </c>
      <c r="AU88" s="18" t="s">
        <v>83</v>
      </c>
      <c r="BK88" s="181">
        <f>BK89+BK258+BK614+BK618</f>
        <v>0</v>
      </c>
    </row>
    <row r="89" s="12" customFormat="1" ht="25.92" customHeight="1">
      <c r="A89" s="12"/>
      <c r="B89" s="182"/>
      <c r="C89" s="183"/>
      <c r="D89" s="184" t="s">
        <v>70</v>
      </c>
      <c r="E89" s="185" t="s">
        <v>112</v>
      </c>
      <c r="F89" s="185" t="s">
        <v>113</v>
      </c>
      <c r="G89" s="183"/>
      <c r="H89" s="183"/>
      <c r="I89" s="186"/>
      <c r="J89" s="187">
        <f>BK89</f>
        <v>0</v>
      </c>
      <c r="K89" s="183"/>
      <c r="L89" s="188"/>
      <c r="M89" s="189"/>
      <c r="N89" s="190"/>
      <c r="O89" s="190"/>
      <c r="P89" s="191">
        <f>P90+P182+P244+P255</f>
        <v>0</v>
      </c>
      <c r="Q89" s="190"/>
      <c r="R89" s="191">
        <f>R90+R182+R244+R255</f>
        <v>2.2578160200000004</v>
      </c>
      <c r="S89" s="190"/>
      <c r="T89" s="192">
        <f>T90+T182+T244+T255</f>
        <v>6.94557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3" t="s">
        <v>76</v>
      </c>
      <c r="AT89" s="194" t="s">
        <v>70</v>
      </c>
      <c r="AU89" s="194" t="s">
        <v>71</v>
      </c>
      <c r="AY89" s="193" t="s">
        <v>114</v>
      </c>
      <c r="BK89" s="195">
        <f>BK90+BK182+BK244+BK255</f>
        <v>0</v>
      </c>
    </row>
    <row r="90" s="12" customFormat="1" ht="22.8" customHeight="1">
      <c r="A90" s="12"/>
      <c r="B90" s="182"/>
      <c r="C90" s="183"/>
      <c r="D90" s="184" t="s">
        <v>70</v>
      </c>
      <c r="E90" s="196" t="s">
        <v>115</v>
      </c>
      <c r="F90" s="196" t="s">
        <v>116</v>
      </c>
      <c r="G90" s="183"/>
      <c r="H90" s="183"/>
      <c r="I90" s="186"/>
      <c r="J90" s="197">
        <f>BK90</f>
        <v>0</v>
      </c>
      <c r="K90" s="183"/>
      <c r="L90" s="188"/>
      <c r="M90" s="189"/>
      <c r="N90" s="190"/>
      <c r="O90" s="190"/>
      <c r="P90" s="191">
        <f>SUM(P91:P181)</f>
        <v>0</v>
      </c>
      <c r="Q90" s="190"/>
      <c r="R90" s="191">
        <f>SUM(R91:R181)</f>
        <v>2.2512640200000003</v>
      </c>
      <c r="S90" s="190"/>
      <c r="T90" s="192">
        <f>SUM(T91:T181)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3" t="s">
        <v>76</v>
      </c>
      <c r="AT90" s="194" t="s">
        <v>70</v>
      </c>
      <c r="AU90" s="194" t="s">
        <v>76</v>
      </c>
      <c r="AY90" s="193" t="s">
        <v>114</v>
      </c>
      <c r="BK90" s="195">
        <f>SUM(BK91:BK181)</f>
        <v>0</v>
      </c>
    </row>
    <row r="91" s="2" customFormat="1" ht="16.5" customHeight="1">
      <c r="A91" s="39"/>
      <c r="B91" s="40"/>
      <c r="C91" s="198" t="s">
        <v>76</v>
      </c>
      <c r="D91" s="198" t="s">
        <v>117</v>
      </c>
      <c r="E91" s="199" t="s">
        <v>118</v>
      </c>
      <c r="F91" s="200" t="s">
        <v>119</v>
      </c>
      <c r="G91" s="201" t="s">
        <v>120</v>
      </c>
      <c r="H91" s="202">
        <v>7.8380000000000001</v>
      </c>
      <c r="I91" s="203"/>
      <c r="J91" s="204">
        <f>ROUND(I91*H91,2)</f>
        <v>0</v>
      </c>
      <c r="K91" s="200" t="s">
        <v>121</v>
      </c>
      <c r="L91" s="45"/>
      <c r="M91" s="205" t="s">
        <v>19</v>
      </c>
      <c r="N91" s="206" t="s">
        <v>42</v>
      </c>
      <c r="O91" s="85"/>
      <c r="P91" s="207">
        <f>O91*H91</f>
        <v>0</v>
      </c>
      <c r="Q91" s="207">
        <v>0.033579999999999999</v>
      </c>
      <c r="R91" s="207">
        <f>Q91*H91</f>
        <v>0.26320003999999997</v>
      </c>
      <c r="S91" s="207">
        <v>0</v>
      </c>
      <c r="T91" s="208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09" t="s">
        <v>122</v>
      </c>
      <c r="AT91" s="209" t="s">
        <v>117</v>
      </c>
      <c r="AU91" s="209" t="s">
        <v>78</v>
      </c>
      <c r="AY91" s="18" t="s">
        <v>114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8" t="s">
        <v>76</v>
      </c>
      <c r="BK91" s="210">
        <f>ROUND(I91*H91,2)</f>
        <v>0</v>
      </c>
      <c r="BL91" s="18" t="s">
        <v>122</v>
      </c>
      <c r="BM91" s="209" t="s">
        <v>123</v>
      </c>
    </row>
    <row r="92" s="2" customFormat="1">
      <c r="A92" s="39"/>
      <c r="B92" s="40"/>
      <c r="C92" s="41"/>
      <c r="D92" s="211" t="s">
        <v>124</v>
      </c>
      <c r="E92" s="41"/>
      <c r="F92" s="212" t="s">
        <v>125</v>
      </c>
      <c r="G92" s="41"/>
      <c r="H92" s="41"/>
      <c r="I92" s="213"/>
      <c r="J92" s="41"/>
      <c r="K92" s="41"/>
      <c r="L92" s="45"/>
      <c r="M92" s="214"/>
      <c r="N92" s="215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124</v>
      </c>
      <c r="AU92" s="18" t="s">
        <v>78</v>
      </c>
    </row>
    <row r="93" s="13" customFormat="1">
      <c r="A93" s="13"/>
      <c r="B93" s="216"/>
      <c r="C93" s="217"/>
      <c r="D93" s="218" t="s">
        <v>126</v>
      </c>
      <c r="E93" s="219" t="s">
        <v>19</v>
      </c>
      <c r="F93" s="220" t="s">
        <v>127</v>
      </c>
      <c r="G93" s="217"/>
      <c r="H93" s="221">
        <v>4.29</v>
      </c>
      <c r="I93" s="222"/>
      <c r="J93" s="217"/>
      <c r="K93" s="217"/>
      <c r="L93" s="223"/>
      <c r="M93" s="224"/>
      <c r="N93" s="225"/>
      <c r="O93" s="225"/>
      <c r="P93" s="225"/>
      <c r="Q93" s="225"/>
      <c r="R93" s="225"/>
      <c r="S93" s="225"/>
      <c r="T93" s="22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27" t="s">
        <v>126</v>
      </c>
      <c r="AU93" s="227" t="s">
        <v>78</v>
      </c>
      <c r="AV93" s="13" t="s">
        <v>78</v>
      </c>
      <c r="AW93" s="13" t="s">
        <v>33</v>
      </c>
      <c r="AX93" s="13" t="s">
        <v>71</v>
      </c>
      <c r="AY93" s="227" t="s">
        <v>114</v>
      </c>
    </row>
    <row r="94" s="13" customFormat="1">
      <c r="A94" s="13"/>
      <c r="B94" s="216"/>
      <c r="C94" s="217"/>
      <c r="D94" s="218" t="s">
        <v>126</v>
      </c>
      <c r="E94" s="219" t="s">
        <v>19</v>
      </c>
      <c r="F94" s="220" t="s">
        <v>128</v>
      </c>
      <c r="G94" s="217"/>
      <c r="H94" s="221">
        <v>3.548</v>
      </c>
      <c r="I94" s="222"/>
      <c r="J94" s="217"/>
      <c r="K94" s="217"/>
      <c r="L94" s="223"/>
      <c r="M94" s="224"/>
      <c r="N94" s="225"/>
      <c r="O94" s="225"/>
      <c r="P94" s="225"/>
      <c r="Q94" s="225"/>
      <c r="R94" s="225"/>
      <c r="S94" s="225"/>
      <c r="T94" s="22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27" t="s">
        <v>126</v>
      </c>
      <c r="AU94" s="227" t="s">
        <v>78</v>
      </c>
      <c r="AV94" s="13" t="s">
        <v>78</v>
      </c>
      <c r="AW94" s="13" t="s">
        <v>33</v>
      </c>
      <c r="AX94" s="13" t="s">
        <v>71</v>
      </c>
      <c r="AY94" s="227" t="s">
        <v>114</v>
      </c>
    </row>
    <row r="95" s="14" customFormat="1">
      <c r="A95" s="14"/>
      <c r="B95" s="228"/>
      <c r="C95" s="229"/>
      <c r="D95" s="218" t="s">
        <v>126</v>
      </c>
      <c r="E95" s="230" t="s">
        <v>19</v>
      </c>
      <c r="F95" s="231" t="s">
        <v>129</v>
      </c>
      <c r="G95" s="229"/>
      <c r="H95" s="232">
        <v>7.8380000000000001</v>
      </c>
      <c r="I95" s="233"/>
      <c r="J95" s="229"/>
      <c r="K95" s="229"/>
      <c r="L95" s="234"/>
      <c r="M95" s="235"/>
      <c r="N95" s="236"/>
      <c r="O95" s="236"/>
      <c r="P95" s="236"/>
      <c r="Q95" s="236"/>
      <c r="R95" s="236"/>
      <c r="S95" s="236"/>
      <c r="T95" s="237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38" t="s">
        <v>126</v>
      </c>
      <c r="AU95" s="238" t="s">
        <v>78</v>
      </c>
      <c r="AV95" s="14" t="s">
        <v>122</v>
      </c>
      <c r="AW95" s="14" t="s">
        <v>33</v>
      </c>
      <c r="AX95" s="14" t="s">
        <v>76</v>
      </c>
      <c r="AY95" s="238" t="s">
        <v>114</v>
      </c>
    </row>
    <row r="96" s="2" customFormat="1" ht="16.5" customHeight="1">
      <c r="A96" s="39"/>
      <c r="B96" s="40"/>
      <c r="C96" s="198" t="s">
        <v>78</v>
      </c>
      <c r="D96" s="198" t="s">
        <v>117</v>
      </c>
      <c r="E96" s="199" t="s">
        <v>130</v>
      </c>
      <c r="F96" s="200" t="s">
        <v>131</v>
      </c>
      <c r="G96" s="201" t="s">
        <v>120</v>
      </c>
      <c r="H96" s="202">
        <v>18.288</v>
      </c>
      <c r="I96" s="203"/>
      <c r="J96" s="204">
        <f>ROUND(I96*H96,2)</f>
        <v>0</v>
      </c>
      <c r="K96" s="200" t="s">
        <v>121</v>
      </c>
      <c r="L96" s="45"/>
      <c r="M96" s="205" t="s">
        <v>19</v>
      </c>
      <c r="N96" s="206" t="s">
        <v>42</v>
      </c>
      <c r="O96" s="85"/>
      <c r="P96" s="207">
        <f>O96*H96</f>
        <v>0</v>
      </c>
      <c r="Q96" s="207">
        <v>0.00025999999999999998</v>
      </c>
      <c r="R96" s="207">
        <f>Q96*H96</f>
        <v>0.0047548799999999995</v>
      </c>
      <c r="S96" s="207">
        <v>0</v>
      </c>
      <c r="T96" s="208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09" t="s">
        <v>122</v>
      </c>
      <c r="AT96" s="209" t="s">
        <v>117</v>
      </c>
      <c r="AU96" s="209" t="s">
        <v>78</v>
      </c>
      <c r="AY96" s="18" t="s">
        <v>114</v>
      </c>
      <c r="BE96" s="210">
        <f>IF(N96="základní",J96,0)</f>
        <v>0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18" t="s">
        <v>76</v>
      </c>
      <c r="BK96" s="210">
        <f>ROUND(I96*H96,2)</f>
        <v>0</v>
      </c>
      <c r="BL96" s="18" t="s">
        <v>122</v>
      </c>
      <c r="BM96" s="209" t="s">
        <v>132</v>
      </c>
    </row>
    <row r="97" s="2" customFormat="1">
      <c r="A97" s="39"/>
      <c r="B97" s="40"/>
      <c r="C97" s="41"/>
      <c r="D97" s="211" t="s">
        <v>124</v>
      </c>
      <c r="E97" s="41"/>
      <c r="F97" s="212" t="s">
        <v>133</v>
      </c>
      <c r="G97" s="41"/>
      <c r="H97" s="41"/>
      <c r="I97" s="213"/>
      <c r="J97" s="41"/>
      <c r="K97" s="41"/>
      <c r="L97" s="45"/>
      <c r="M97" s="214"/>
      <c r="N97" s="215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124</v>
      </c>
      <c r="AU97" s="18" t="s">
        <v>78</v>
      </c>
    </row>
    <row r="98" s="15" customFormat="1">
      <c r="A98" s="15"/>
      <c r="B98" s="239"/>
      <c r="C98" s="240"/>
      <c r="D98" s="218" t="s">
        <v>126</v>
      </c>
      <c r="E98" s="241" t="s">
        <v>19</v>
      </c>
      <c r="F98" s="242" t="s">
        <v>134</v>
      </c>
      <c r="G98" s="240"/>
      <c r="H98" s="241" t="s">
        <v>19</v>
      </c>
      <c r="I98" s="243"/>
      <c r="J98" s="240"/>
      <c r="K98" s="240"/>
      <c r="L98" s="244"/>
      <c r="M98" s="245"/>
      <c r="N98" s="246"/>
      <c r="O98" s="246"/>
      <c r="P98" s="246"/>
      <c r="Q98" s="246"/>
      <c r="R98" s="246"/>
      <c r="S98" s="246"/>
      <c r="T98" s="247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48" t="s">
        <v>126</v>
      </c>
      <c r="AU98" s="248" t="s">
        <v>78</v>
      </c>
      <c r="AV98" s="15" t="s">
        <v>76</v>
      </c>
      <c r="AW98" s="15" t="s">
        <v>33</v>
      </c>
      <c r="AX98" s="15" t="s">
        <v>71</v>
      </c>
      <c r="AY98" s="248" t="s">
        <v>114</v>
      </c>
    </row>
    <row r="99" s="13" customFormat="1">
      <c r="A99" s="13"/>
      <c r="B99" s="216"/>
      <c r="C99" s="217"/>
      <c r="D99" s="218" t="s">
        <v>126</v>
      </c>
      <c r="E99" s="219" t="s">
        <v>19</v>
      </c>
      <c r="F99" s="220" t="s">
        <v>135</v>
      </c>
      <c r="G99" s="217"/>
      <c r="H99" s="221">
        <v>10.01</v>
      </c>
      <c r="I99" s="222"/>
      <c r="J99" s="217"/>
      <c r="K99" s="217"/>
      <c r="L99" s="223"/>
      <c r="M99" s="224"/>
      <c r="N99" s="225"/>
      <c r="O99" s="225"/>
      <c r="P99" s="225"/>
      <c r="Q99" s="225"/>
      <c r="R99" s="225"/>
      <c r="S99" s="225"/>
      <c r="T99" s="22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27" t="s">
        <v>126</v>
      </c>
      <c r="AU99" s="227" t="s">
        <v>78</v>
      </c>
      <c r="AV99" s="13" t="s">
        <v>78</v>
      </c>
      <c r="AW99" s="13" t="s">
        <v>33</v>
      </c>
      <c r="AX99" s="13" t="s">
        <v>71</v>
      </c>
      <c r="AY99" s="227" t="s">
        <v>114</v>
      </c>
    </row>
    <row r="100" s="13" customFormat="1">
      <c r="A100" s="13"/>
      <c r="B100" s="216"/>
      <c r="C100" s="217"/>
      <c r="D100" s="218" t="s">
        <v>126</v>
      </c>
      <c r="E100" s="219" t="s">
        <v>19</v>
      </c>
      <c r="F100" s="220" t="s">
        <v>136</v>
      </c>
      <c r="G100" s="217"/>
      <c r="H100" s="221">
        <v>8.2780000000000005</v>
      </c>
      <c r="I100" s="222"/>
      <c r="J100" s="217"/>
      <c r="K100" s="217"/>
      <c r="L100" s="223"/>
      <c r="M100" s="224"/>
      <c r="N100" s="225"/>
      <c r="O100" s="225"/>
      <c r="P100" s="225"/>
      <c r="Q100" s="225"/>
      <c r="R100" s="225"/>
      <c r="S100" s="225"/>
      <c r="T100" s="22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27" t="s">
        <v>126</v>
      </c>
      <c r="AU100" s="227" t="s">
        <v>78</v>
      </c>
      <c r="AV100" s="13" t="s">
        <v>78</v>
      </c>
      <c r="AW100" s="13" t="s">
        <v>33</v>
      </c>
      <c r="AX100" s="13" t="s">
        <v>71</v>
      </c>
      <c r="AY100" s="227" t="s">
        <v>114</v>
      </c>
    </row>
    <row r="101" s="14" customFormat="1">
      <c r="A101" s="14"/>
      <c r="B101" s="228"/>
      <c r="C101" s="229"/>
      <c r="D101" s="218" t="s">
        <v>126</v>
      </c>
      <c r="E101" s="230" t="s">
        <v>19</v>
      </c>
      <c r="F101" s="231" t="s">
        <v>129</v>
      </c>
      <c r="G101" s="229"/>
      <c r="H101" s="232">
        <v>18.288</v>
      </c>
      <c r="I101" s="233"/>
      <c r="J101" s="229"/>
      <c r="K101" s="229"/>
      <c r="L101" s="234"/>
      <c r="M101" s="235"/>
      <c r="N101" s="236"/>
      <c r="O101" s="236"/>
      <c r="P101" s="236"/>
      <c r="Q101" s="236"/>
      <c r="R101" s="236"/>
      <c r="S101" s="236"/>
      <c r="T101" s="237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38" t="s">
        <v>126</v>
      </c>
      <c r="AU101" s="238" t="s">
        <v>78</v>
      </c>
      <c r="AV101" s="14" t="s">
        <v>122</v>
      </c>
      <c r="AW101" s="14" t="s">
        <v>33</v>
      </c>
      <c r="AX101" s="14" t="s">
        <v>76</v>
      </c>
      <c r="AY101" s="238" t="s">
        <v>114</v>
      </c>
    </row>
    <row r="102" s="2" customFormat="1" ht="33" customHeight="1">
      <c r="A102" s="39"/>
      <c r="B102" s="40"/>
      <c r="C102" s="198" t="s">
        <v>137</v>
      </c>
      <c r="D102" s="198" t="s">
        <v>117</v>
      </c>
      <c r="E102" s="199" t="s">
        <v>138</v>
      </c>
      <c r="F102" s="200" t="s">
        <v>139</v>
      </c>
      <c r="G102" s="201" t="s">
        <v>140</v>
      </c>
      <c r="H102" s="202">
        <v>52.25</v>
      </c>
      <c r="I102" s="203"/>
      <c r="J102" s="204">
        <f>ROUND(I102*H102,2)</f>
        <v>0</v>
      </c>
      <c r="K102" s="200" t="s">
        <v>121</v>
      </c>
      <c r="L102" s="45"/>
      <c r="M102" s="205" t="s">
        <v>19</v>
      </c>
      <c r="N102" s="206" t="s">
        <v>42</v>
      </c>
      <c r="O102" s="85"/>
      <c r="P102" s="207">
        <f>O102*H102</f>
        <v>0</v>
      </c>
      <c r="Q102" s="207">
        <v>0</v>
      </c>
      <c r="R102" s="207">
        <f>Q102*H102</f>
        <v>0</v>
      </c>
      <c r="S102" s="207">
        <v>0</v>
      </c>
      <c r="T102" s="208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09" t="s">
        <v>122</v>
      </c>
      <c r="AT102" s="209" t="s">
        <v>117</v>
      </c>
      <c r="AU102" s="209" t="s">
        <v>78</v>
      </c>
      <c r="AY102" s="18" t="s">
        <v>114</v>
      </c>
      <c r="BE102" s="210">
        <f>IF(N102="základní",J102,0)</f>
        <v>0</v>
      </c>
      <c r="BF102" s="210">
        <f>IF(N102="snížená",J102,0)</f>
        <v>0</v>
      </c>
      <c r="BG102" s="210">
        <f>IF(N102="zákl. přenesená",J102,0)</f>
        <v>0</v>
      </c>
      <c r="BH102" s="210">
        <f>IF(N102="sníž. přenesená",J102,0)</f>
        <v>0</v>
      </c>
      <c r="BI102" s="210">
        <f>IF(N102="nulová",J102,0)</f>
        <v>0</v>
      </c>
      <c r="BJ102" s="18" t="s">
        <v>76</v>
      </c>
      <c r="BK102" s="210">
        <f>ROUND(I102*H102,2)</f>
        <v>0</v>
      </c>
      <c r="BL102" s="18" t="s">
        <v>122</v>
      </c>
      <c r="BM102" s="209" t="s">
        <v>141</v>
      </c>
    </row>
    <row r="103" s="2" customFormat="1">
      <c r="A103" s="39"/>
      <c r="B103" s="40"/>
      <c r="C103" s="41"/>
      <c r="D103" s="211" t="s">
        <v>124</v>
      </c>
      <c r="E103" s="41"/>
      <c r="F103" s="212" t="s">
        <v>142</v>
      </c>
      <c r="G103" s="41"/>
      <c r="H103" s="41"/>
      <c r="I103" s="213"/>
      <c r="J103" s="41"/>
      <c r="K103" s="41"/>
      <c r="L103" s="45"/>
      <c r="M103" s="214"/>
      <c r="N103" s="215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124</v>
      </c>
      <c r="AU103" s="18" t="s">
        <v>78</v>
      </c>
    </row>
    <row r="104" s="13" customFormat="1">
      <c r="A104" s="13"/>
      <c r="B104" s="216"/>
      <c r="C104" s="217"/>
      <c r="D104" s="218" t="s">
        <v>126</v>
      </c>
      <c r="E104" s="219" t="s">
        <v>19</v>
      </c>
      <c r="F104" s="220" t="s">
        <v>143</v>
      </c>
      <c r="G104" s="217"/>
      <c r="H104" s="221">
        <v>28.600000000000001</v>
      </c>
      <c r="I104" s="222"/>
      <c r="J104" s="217"/>
      <c r="K104" s="217"/>
      <c r="L104" s="223"/>
      <c r="M104" s="224"/>
      <c r="N104" s="225"/>
      <c r="O104" s="225"/>
      <c r="P104" s="225"/>
      <c r="Q104" s="225"/>
      <c r="R104" s="225"/>
      <c r="S104" s="225"/>
      <c r="T104" s="22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27" t="s">
        <v>126</v>
      </c>
      <c r="AU104" s="227" t="s">
        <v>78</v>
      </c>
      <c r="AV104" s="13" t="s">
        <v>78</v>
      </c>
      <c r="AW104" s="13" t="s">
        <v>33</v>
      </c>
      <c r="AX104" s="13" t="s">
        <v>71</v>
      </c>
      <c r="AY104" s="227" t="s">
        <v>114</v>
      </c>
    </row>
    <row r="105" s="13" customFormat="1">
      <c r="A105" s="13"/>
      <c r="B105" s="216"/>
      <c r="C105" s="217"/>
      <c r="D105" s="218" t="s">
        <v>126</v>
      </c>
      <c r="E105" s="219" t="s">
        <v>19</v>
      </c>
      <c r="F105" s="220" t="s">
        <v>144</v>
      </c>
      <c r="G105" s="217"/>
      <c r="H105" s="221">
        <v>23.649999999999999</v>
      </c>
      <c r="I105" s="222"/>
      <c r="J105" s="217"/>
      <c r="K105" s="217"/>
      <c r="L105" s="223"/>
      <c r="M105" s="224"/>
      <c r="N105" s="225"/>
      <c r="O105" s="225"/>
      <c r="P105" s="225"/>
      <c r="Q105" s="225"/>
      <c r="R105" s="225"/>
      <c r="S105" s="225"/>
      <c r="T105" s="22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7" t="s">
        <v>126</v>
      </c>
      <c r="AU105" s="227" t="s">
        <v>78</v>
      </c>
      <c r="AV105" s="13" t="s">
        <v>78</v>
      </c>
      <c r="AW105" s="13" t="s">
        <v>33</v>
      </c>
      <c r="AX105" s="13" t="s">
        <v>71</v>
      </c>
      <c r="AY105" s="227" t="s">
        <v>114</v>
      </c>
    </row>
    <row r="106" s="14" customFormat="1">
      <c r="A106" s="14"/>
      <c r="B106" s="228"/>
      <c r="C106" s="229"/>
      <c r="D106" s="218" t="s">
        <v>126</v>
      </c>
      <c r="E106" s="230" t="s">
        <v>19</v>
      </c>
      <c r="F106" s="231" t="s">
        <v>129</v>
      </c>
      <c r="G106" s="229"/>
      <c r="H106" s="232">
        <v>52.25</v>
      </c>
      <c r="I106" s="233"/>
      <c r="J106" s="229"/>
      <c r="K106" s="229"/>
      <c r="L106" s="234"/>
      <c r="M106" s="235"/>
      <c r="N106" s="236"/>
      <c r="O106" s="236"/>
      <c r="P106" s="236"/>
      <c r="Q106" s="236"/>
      <c r="R106" s="236"/>
      <c r="S106" s="236"/>
      <c r="T106" s="237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38" t="s">
        <v>126</v>
      </c>
      <c r="AU106" s="238" t="s">
        <v>78</v>
      </c>
      <c r="AV106" s="14" t="s">
        <v>122</v>
      </c>
      <c r="AW106" s="14" t="s">
        <v>33</v>
      </c>
      <c r="AX106" s="14" t="s">
        <v>76</v>
      </c>
      <c r="AY106" s="238" t="s">
        <v>114</v>
      </c>
    </row>
    <row r="107" s="2" customFormat="1" ht="16.5" customHeight="1">
      <c r="A107" s="39"/>
      <c r="B107" s="40"/>
      <c r="C107" s="249" t="s">
        <v>122</v>
      </c>
      <c r="D107" s="249" t="s">
        <v>145</v>
      </c>
      <c r="E107" s="250" t="s">
        <v>146</v>
      </c>
      <c r="F107" s="251" t="s">
        <v>147</v>
      </c>
      <c r="G107" s="252" t="s">
        <v>140</v>
      </c>
      <c r="H107" s="253">
        <v>54.863</v>
      </c>
      <c r="I107" s="254"/>
      <c r="J107" s="255">
        <f>ROUND(I107*H107,2)</f>
        <v>0</v>
      </c>
      <c r="K107" s="251" t="s">
        <v>121</v>
      </c>
      <c r="L107" s="256"/>
      <c r="M107" s="257" t="s">
        <v>19</v>
      </c>
      <c r="N107" s="258" t="s">
        <v>42</v>
      </c>
      <c r="O107" s="85"/>
      <c r="P107" s="207">
        <f>O107*H107</f>
        <v>0</v>
      </c>
      <c r="Q107" s="207">
        <v>0.00029999999999999997</v>
      </c>
      <c r="R107" s="207">
        <f>Q107*H107</f>
        <v>0.016458899999999999</v>
      </c>
      <c r="S107" s="207">
        <v>0</v>
      </c>
      <c r="T107" s="208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09" t="s">
        <v>148</v>
      </c>
      <c r="AT107" s="209" t="s">
        <v>145</v>
      </c>
      <c r="AU107" s="209" t="s">
        <v>78</v>
      </c>
      <c r="AY107" s="18" t="s">
        <v>114</v>
      </c>
      <c r="BE107" s="210">
        <f>IF(N107="základní",J107,0)</f>
        <v>0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18" t="s">
        <v>76</v>
      </c>
      <c r="BK107" s="210">
        <f>ROUND(I107*H107,2)</f>
        <v>0</v>
      </c>
      <c r="BL107" s="18" t="s">
        <v>122</v>
      </c>
      <c r="BM107" s="209" t="s">
        <v>149</v>
      </c>
    </row>
    <row r="108" s="13" customFormat="1">
      <c r="A108" s="13"/>
      <c r="B108" s="216"/>
      <c r="C108" s="217"/>
      <c r="D108" s="218" t="s">
        <v>126</v>
      </c>
      <c r="E108" s="219" t="s">
        <v>19</v>
      </c>
      <c r="F108" s="220" t="s">
        <v>143</v>
      </c>
      <c r="G108" s="217"/>
      <c r="H108" s="221">
        <v>28.600000000000001</v>
      </c>
      <c r="I108" s="222"/>
      <c r="J108" s="217"/>
      <c r="K108" s="217"/>
      <c r="L108" s="223"/>
      <c r="M108" s="224"/>
      <c r="N108" s="225"/>
      <c r="O108" s="225"/>
      <c r="P108" s="225"/>
      <c r="Q108" s="225"/>
      <c r="R108" s="225"/>
      <c r="S108" s="225"/>
      <c r="T108" s="22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7" t="s">
        <v>126</v>
      </c>
      <c r="AU108" s="227" t="s">
        <v>78</v>
      </c>
      <c r="AV108" s="13" t="s">
        <v>78</v>
      </c>
      <c r="AW108" s="13" t="s">
        <v>33</v>
      </c>
      <c r="AX108" s="13" t="s">
        <v>71</v>
      </c>
      <c r="AY108" s="227" t="s">
        <v>114</v>
      </c>
    </row>
    <row r="109" s="13" customFormat="1">
      <c r="A109" s="13"/>
      <c r="B109" s="216"/>
      <c r="C109" s="217"/>
      <c r="D109" s="218" t="s">
        <v>126</v>
      </c>
      <c r="E109" s="219" t="s">
        <v>19</v>
      </c>
      <c r="F109" s="220" t="s">
        <v>144</v>
      </c>
      <c r="G109" s="217"/>
      <c r="H109" s="221">
        <v>23.649999999999999</v>
      </c>
      <c r="I109" s="222"/>
      <c r="J109" s="217"/>
      <c r="K109" s="217"/>
      <c r="L109" s="223"/>
      <c r="M109" s="224"/>
      <c r="N109" s="225"/>
      <c r="O109" s="225"/>
      <c r="P109" s="225"/>
      <c r="Q109" s="225"/>
      <c r="R109" s="225"/>
      <c r="S109" s="225"/>
      <c r="T109" s="22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7" t="s">
        <v>126</v>
      </c>
      <c r="AU109" s="227" t="s">
        <v>78</v>
      </c>
      <c r="AV109" s="13" t="s">
        <v>78</v>
      </c>
      <c r="AW109" s="13" t="s">
        <v>33</v>
      </c>
      <c r="AX109" s="13" t="s">
        <v>71</v>
      </c>
      <c r="AY109" s="227" t="s">
        <v>114</v>
      </c>
    </row>
    <row r="110" s="14" customFormat="1">
      <c r="A110" s="14"/>
      <c r="B110" s="228"/>
      <c r="C110" s="229"/>
      <c r="D110" s="218" t="s">
        <v>126</v>
      </c>
      <c r="E110" s="230" t="s">
        <v>19</v>
      </c>
      <c r="F110" s="231" t="s">
        <v>129</v>
      </c>
      <c r="G110" s="229"/>
      <c r="H110" s="232">
        <v>52.25</v>
      </c>
      <c r="I110" s="233"/>
      <c r="J110" s="229"/>
      <c r="K110" s="229"/>
      <c r="L110" s="234"/>
      <c r="M110" s="235"/>
      <c r="N110" s="236"/>
      <c r="O110" s="236"/>
      <c r="P110" s="236"/>
      <c r="Q110" s="236"/>
      <c r="R110" s="236"/>
      <c r="S110" s="236"/>
      <c r="T110" s="237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38" t="s">
        <v>126</v>
      </c>
      <c r="AU110" s="238" t="s">
        <v>78</v>
      </c>
      <c r="AV110" s="14" t="s">
        <v>122</v>
      </c>
      <c r="AW110" s="14" t="s">
        <v>33</v>
      </c>
      <c r="AX110" s="14" t="s">
        <v>76</v>
      </c>
      <c r="AY110" s="238" t="s">
        <v>114</v>
      </c>
    </row>
    <row r="111" s="13" customFormat="1">
      <c r="A111" s="13"/>
      <c r="B111" s="216"/>
      <c r="C111" s="217"/>
      <c r="D111" s="218" t="s">
        <v>126</v>
      </c>
      <c r="E111" s="217"/>
      <c r="F111" s="220" t="s">
        <v>150</v>
      </c>
      <c r="G111" s="217"/>
      <c r="H111" s="221">
        <v>54.863</v>
      </c>
      <c r="I111" s="222"/>
      <c r="J111" s="217"/>
      <c r="K111" s="217"/>
      <c r="L111" s="223"/>
      <c r="M111" s="224"/>
      <c r="N111" s="225"/>
      <c r="O111" s="225"/>
      <c r="P111" s="225"/>
      <c r="Q111" s="225"/>
      <c r="R111" s="225"/>
      <c r="S111" s="225"/>
      <c r="T111" s="22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7" t="s">
        <v>126</v>
      </c>
      <c r="AU111" s="227" t="s">
        <v>78</v>
      </c>
      <c r="AV111" s="13" t="s">
        <v>78</v>
      </c>
      <c r="AW111" s="13" t="s">
        <v>4</v>
      </c>
      <c r="AX111" s="13" t="s">
        <v>76</v>
      </c>
      <c r="AY111" s="227" t="s">
        <v>114</v>
      </c>
    </row>
    <row r="112" s="2" customFormat="1" ht="16.5" customHeight="1">
      <c r="A112" s="39"/>
      <c r="B112" s="40"/>
      <c r="C112" s="198" t="s">
        <v>151</v>
      </c>
      <c r="D112" s="198" t="s">
        <v>117</v>
      </c>
      <c r="E112" s="199" t="s">
        <v>152</v>
      </c>
      <c r="F112" s="200" t="s">
        <v>153</v>
      </c>
      <c r="G112" s="201" t="s">
        <v>120</v>
      </c>
      <c r="H112" s="202">
        <v>18.288</v>
      </c>
      <c r="I112" s="203"/>
      <c r="J112" s="204">
        <f>ROUND(I112*H112,2)</f>
        <v>0</v>
      </c>
      <c r="K112" s="200" t="s">
        <v>121</v>
      </c>
      <c r="L112" s="45"/>
      <c r="M112" s="205" t="s">
        <v>19</v>
      </c>
      <c r="N112" s="206" t="s">
        <v>42</v>
      </c>
      <c r="O112" s="85"/>
      <c r="P112" s="207">
        <f>O112*H112</f>
        <v>0</v>
      </c>
      <c r="Q112" s="207">
        <v>0.00020000000000000001</v>
      </c>
      <c r="R112" s="207">
        <f>Q112*H112</f>
        <v>0.0036576000000000004</v>
      </c>
      <c r="S112" s="207">
        <v>0</v>
      </c>
      <c r="T112" s="208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09" t="s">
        <v>122</v>
      </c>
      <c r="AT112" s="209" t="s">
        <v>117</v>
      </c>
      <c r="AU112" s="209" t="s">
        <v>78</v>
      </c>
      <c r="AY112" s="18" t="s">
        <v>114</v>
      </c>
      <c r="BE112" s="210">
        <f>IF(N112="základní",J112,0)</f>
        <v>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8" t="s">
        <v>76</v>
      </c>
      <c r="BK112" s="210">
        <f>ROUND(I112*H112,2)</f>
        <v>0</v>
      </c>
      <c r="BL112" s="18" t="s">
        <v>122</v>
      </c>
      <c r="BM112" s="209" t="s">
        <v>154</v>
      </c>
    </row>
    <row r="113" s="2" customFormat="1">
      <c r="A113" s="39"/>
      <c r="B113" s="40"/>
      <c r="C113" s="41"/>
      <c r="D113" s="211" t="s">
        <v>124</v>
      </c>
      <c r="E113" s="41"/>
      <c r="F113" s="212" t="s">
        <v>155</v>
      </c>
      <c r="G113" s="41"/>
      <c r="H113" s="41"/>
      <c r="I113" s="213"/>
      <c r="J113" s="41"/>
      <c r="K113" s="41"/>
      <c r="L113" s="45"/>
      <c r="M113" s="214"/>
      <c r="N113" s="215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124</v>
      </c>
      <c r="AU113" s="18" t="s">
        <v>78</v>
      </c>
    </row>
    <row r="114" s="15" customFormat="1">
      <c r="A114" s="15"/>
      <c r="B114" s="239"/>
      <c r="C114" s="240"/>
      <c r="D114" s="218" t="s">
        <v>126</v>
      </c>
      <c r="E114" s="241" t="s">
        <v>19</v>
      </c>
      <c r="F114" s="242" t="s">
        <v>134</v>
      </c>
      <c r="G114" s="240"/>
      <c r="H114" s="241" t="s">
        <v>19</v>
      </c>
      <c r="I114" s="243"/>
      <c r="J114" s="240"/>
      <c r="K114" s="240"/>
      <c r="L114" s="244"/>
      <c r="M114" s="245"/>
      <c r="N114" s="246"/>
      <c r="O114" s="246"/>
      <c r="P114" s="246"/>
      <c r="Q114" s="246"/>
      <c r="R114" s="246"/>
      <c r="S114" s="246"/>
      <c r="T114" s="247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48" t="s">
        <v>126</v>
      </c>
      <c r="AU114" s="248" t="s">
        <v>78</v>
      </c>
      <c r="AV114" s="15" t="s">
        <v>76</v>
      </c>
      <c r="AW114" s="15" t="s">
        <v>33</v>
      </c>
      <c r="AX114" s="15" t="s">
        <v>71</v>
      </c>
      <c r="AY114" s="248" t="s">
        <v>114</v>
      </c>
    </row>
    <row r="115" s="13" customFormat="1">
      <c r="A115" s="13"/>
      <c r="B115" s="216"/>
      <c r="C115" s="217"/>
      <c r="D115" s="218" t="s">
        <v>126</v>
      </c>
      <c r="E115" s="219" t="s">
        <v>19</v>
      </c>
      <c r="F115" s="220" t="s">
        <v>135</v>
      </c>
      <c r="G115" s="217"/>
      <c r="H115" s="221">
        <v>10.01</v>
      </c>
      <c r="I115" s="222"/>
      <c r="J115" s="217"/>
      <c r="K115" s="217"/>
      <c r="L115" s="223"/>
      <c r="M115" s="224"/>
      <c r="N115" s="225"/>
      <c r="O115" s="225"/>
      <c r="P115" s="225"/>
      <c r="Q115" s="225"/>
      <c r="R115" s="225"/>
      <c r="S115" s="225"/>
      <c r="T115" s="22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27" t="s">
        <v>126</v>
      </c>
      <c r="AU115" s="227" t="s">
        <v>78</v>
      </c>
      <c r="AV115" s="13" t="s">
        <v>78</v>
      </c>
      <c r="AW115" s="13" t="s">
        <v>33</v>
      </c>
      <c r="AX115" s="13" t="s">
        <v>71</v>
      </c>
      <c r="AY115" s="227" t="s">
        <v>114</v>
      </c>
    </row>
    <row r="116" s="13" customFormat="1">
      <c r="A116" s="13"/>
      <c r="B116" s="216"/>
      <c r="C116" s="217"/>
      <c r="D116" s="218" t="s">
        <v>126</v>
      </c>
      <c r="E116" s="219" t="s">
        <v>19</v>
      </c>
      <c r="F116" s="220" t="s">
        <v>136</v>
      </c>
      <c r="G116" s="217"/>
      <c r="H116" s="221">
        <v>8.2780000000000005</v>
      </c>
      <c r="I116" s="222"/>
      <c r="J116" s="217"/>
      <c r="K116" s="217"/>
      <c r="L116" s="223"/>
      <c r="M116" s="224"/>
      <c r="N116" s="225"/>
      <c r="O116" s="225"/>
      <c r="P116" s="225"/>
      <c r="Q116" s="225"/>
      <c r="R116" s="225"/>
      <c r="S116" s="225"/>
      <c r="T116" s="22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7" t="s">
        <v>126</v>
      </c>
      <c r="AU116" s="227" t="s">
        <v>78</v>
      </c>
      <c r="AV116" s="13" t="s">
        <v>78</v>
      </c>
      <c r="AW116" s="13" t="s">
        <v>33</v>
      </c>
      <c r="AX116" s="13" t="s">
        <v>71</v>
      </c>
      <c r="AY116" s="227" t="s">
        <v>114</v>
      </c>
    </row>
    <row r="117" s="14" customFormat="1">
      <c r="A117" s="14"/>
      <c r="B117" s="228"/>
      <c r="C117" s="229"/>
      <c r="D117" s="218" t="s">
        <v>126</v>
      </c>
      <c r="E117" s="230" t="s">
        <v>19</v>
      </c>
      <c r="F117" s="231" t="s">
        <v>129</v>
      </c>
      <c r="G117" s="229"/>
      <c r="H117" s="232">
        <v>18.288</v>
      </c>
      <c r="I117" s="233"/>
      <c r="J117" s="229"/>
      <c r="K117" s="229"/>
      <c r="L117" s="234"/>
      <c r="M117" s="235"/>
      <c r="N117" s="236"/>
      <c r="O117" s="236"/>
      <c r="P117" s="236"/>
      <c r="Q117" s="236"/>
      <c r="R117" s="236"/>
      <c r="S117" s="236"/>
      <c r="T117" s="237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38" t="s">
        <v>126</v>
      </c>
      <c r="AU117" s="238" t="s">
        <v>78</v>
      </c>
      <c r="AV117" s="14" t="s">
        <v>122</v>
      </c>
      <c r="AW117" s="14" t="s">
        <v>33</v>
      </c>
      <c r="AX117" s="14" t="s">
        <v>76</v>
      </c>
      <c r="AY117" s="238" t="s">
        <v>114</v>
      </c>
    </row>
    <row r="118" s="2" customFormat="1" ht="24.15" customHeight="1">
      <c r="A118" s="39"/>
      <c r="B118" s="40"/>
      <c r="C118" s="198" t="s">
        <v>115</v>
      </c>
      <c r="D118" s="198" t="s">
        <v>117</v>
      </c>
      <c r="E118" s="199" t="s">
        <v>156</v>
      </c>
      <c r="F118" s="200" t="s">
        <v>157</v>
      </c>
      <c r="G118" s="201" t="s">
        <v>140</v>
      </c>
      <c r="H118" s="202">
        <v>52.25</v>
      </c>
      <c r="I118" s="203"/>
      <c r="J118" s="204">
        <f>ROUND(I118*H118,2)</f>
        <v>0</v>
      </c>
      <c r="K118" s="200" t="s">
        <v>121</v>
      </c>
      <c r="L118" s="45"/>
      <c r="M118" s="205" t="s">
        <v>19</v>
      </c>
      <c r="N118" s="206" t="s">
        <v>42</v>
      </c>
      <c r="O118" s="85"/>
      <c r="P118" s="207">
        <f>O118*H118</f>
        <v>0</v>
      </c>
      <c r="Q118" s="207">
        <v>0.0033899999999999998</v>
      </c>
      <c r="R118" s="207">
        <f>Q118*H118</f>
        <v>0.17712749999999999</v>
      </c>
      <c r="S118" s="207">
        <v>0</v>
      </c>
      <c r="T118" s="208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09" t="s">
        <v>122</v>
      </c>
      <c r="AT118" s="209" t="s">
        <v>117</v>
      </c>
      <c r="AU118" s="209" t="s">
        <v>78</v>
      </c>
      <c r="AY118" s="18" t="s">
        <v>114</v>
      </c>
      <c r="BE118" s="210">
        <f>IF(N118="základní",J118,0)</f>
        <v>0</v>
      </c>
      <c r="BF118" s="210">
        <f>IF(N118="snížená",J118,0)</f>
        <v>0</v>
      </c>
      <c r="BG118" s="210">
        <f>IF(N118="zákl. přenesená",J118,0)</f>
        <v>0</v>
      </c>
      <c r="BH118" s="210">
        <f>IF(N118="sníž. přenesená",J118,0)</f>
        <v>0</v>
      </c>
      <c r="BI118" s="210">
        <f>IF(N118="nulová",J118,0)</f>
        <v>0</v>
      </c>
      <c r="BJ118" s="18" t="s">
        <v>76</v>
      </c>
      <c r="BK118" s="210">
        <f>ROUND(I118*H118,2)</f>
        <v>0</v>
      </c>
      <c r="BL118" s="18" t="s">
        <v>122</v>
      </c>
      <c r="BM118" s="209" t="s">
        <v>158</v>
      </c>
    </row>
    <row r="119" s="2" customFormat="1">
      <c r="A119" s="39"/>
      <c r="B119" s="40"/>
      <c r="C119" s="41"/>
      <c r="D119" s="211" t="s">
        <v>124</v>
      </c>
      <c r="E119" s="41"/>
      <c r="F119" s="212" t="s">
        <v>159</v>
      </c>
      <c r="G119" s="41"/>
      <c r="H119" s="41"/>
      <c r="I119" s="213"/>
      <c r="J119" s="41"/>
      <c r="K119" s="41"/>
      <c r="L119" s="45"/>
      <c r="M119" s="214"/>
      <c r="N119" s="215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124</v>
      </c>
      <c r="AU119" s="18" t="s">
        <v>78</v>
      </c>
    </row>
    <row r="120" s="13" customFormat="1">
      <c r="A120" s="13"/>
      <c r="B120" s="216"/>
      <c r="C120" s="217"/>
      <c r="D120" s="218" t="s">
        <v>126</v>
      </c>
      <c r="E120" s="219" t="s">
        <v>19</v>
      </c>
      <c r="F120" s="220" t="s">
        <v>143</v>
      </c>
      <c r="G120" s="217"/>
      <c r="H120" s="221">
        <v>28.600000000000001</v>
      </c>
      <c r="I120" s="222"/>
      <c r="J120" s="217"/>
      <c r="K120" s="217"/>
      <c r="L120" s="223"/>
      <c r="M120" s="224"/>
      <c r="N120" s="225"/>
      <c r="O120" s="225"/>
      <c r="P120" s="225"/>
      <c r="Q120" s="225"/>
      <c r="R120" s="225"/>
      <c r="S120" s="225"/>
      <c r="T120" s="22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27" t="s">
        <v>126</v>
      </c>
      <c r="AU120" s="227" t="s">
        <v>78</v>
      </c>
      <c r="AV120" s="13" t="s">
        <v>78</v>
      </c>
      <c r="AW120" s="13" t="s">
        <v>33</v>
      </c>
      <c r="AX120" s="13" t="s">
        <v>71</v>
      </c>
      <c r="AY120" s="227" t="s">
        <v>114</v>
      </c>
    </row>
    <row r="121" s="13" customFormat="1">
      <c r="A121" s="13"/>
      <c r="B121" s="216"/>
      <c r="C121" s="217"/>
      <c r="D121" s="218" t="s">
        <v>126</v>
      </c>
      <c r="E121" s="219" t="s">
        <v>19</v>
      </c>
      <c r="F121" s="220" t="s">
        <v>144</v>
      </c>
      <c r="G121" s="217"/>
      <c r="H121" s="221">
        <v>23.649999999999999</v>
      </c>
      <c r="I121" s="222"/>
      <c r="J121" s="217"/>
      <c r="K121" s="217"/>
      <c r="L121" s="223"/>
      <c r="M121" s="224"/>
      <c r="N121" s="225"/>
      <c r="O121" s="225"/>
      <c r="P121" s="225"/>
      <c r="Q121" s="225"/>
      <c r="R121" s="225"/>
      <c r="S121" s="225"/>
      <c r="T121" s="22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27" t="s">
        <v>126</v>
      </c>
      <c r="AU121" s="227" t="s">
        <v>78</v>
      </c>
      <c r="AV121" s="13" t="s">
        <v>78</v>
      </c>
      <c r="AW121" s="13" t="s">
        <v>33</v>
      </c>
      <c r="AX121" s="13" t="s">
        <v>71</v>
      </c>
      <c r="AY121" s="227" t="s">
        <v>114</v>
      </c>
    </row>
    <row r="122" s="14" customFormat="1">
      <c r="A122" s="14"/>
      <c r="B122" s="228"/>
      <c r="C122" s="229"/>
      <c r="D122" s="218" t="s">
        <v>126</v>
      </c>
      <c r="E122" s="230" t="s">
        <v>19</v>
      </c>
      <c r="F122" s="231" t="s">
        <v>129</v>
      </c>
      <c r="G122" s="229"/>
      <c r="H122" s="232">
        <v>52.25</v>
      </c>
      <c r="I122" s="233"/>
      <c r="J122" s="229"/>
      <c r="K122" s="229"/>
      <c r="L122" s="234"/>
      <c r="M122" s="235"/>
      <c r="N122" s="236"/>
      <c r="O122" s="236"/>
      <c r="P122" s="236"/>
      <c r="Q122" s="236"/>
      <c r="R122" s="236"/>
      <c r="S122" s="236"/>
      <c r="T122" s="237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38" t="s">
        <v>126</v>
      </c>
      <c r="AU122" s="238" t="s">
        <v>78</v>
      </c>
      <c r="AV122" s="14" t="s">
        <v>122</v>
      </c>
      <c r="AW122" s="14" t="s">
        <v>33</v>
      </c>
      <c r="AX122" s="14" t="s">
        <v>76</v>
      </c>
      <c r="AY122" s="238" t="s">
        <v>114</v>
      </c>
    </row>
    <row r="123" s="2" customFormat="1" ht="16.5" customHeight="1">
      <c r="A123" s="39"/>
      <c r="B123" s="40"/>
      <c r="C123" s="249" t="s">
        <v>160</v>
      </c>
      <c r="D123" s="249" t="s">
        <v>145</v>
      </c>
      <c r="E123" s="250" t="s">
        <v>161</v>
      </c>
      <c r="F123" s="251" t="s">
        <v>162</v>
      </c>
      <c r="G123" s="252" t="s">
        <v>120</v>
      </c>
      <c r="H123" s="253">
        <v>20.117000000000001</v>
      </c>
      <c r="I123" s="254"/>
      <c r="J123" s="255">
        <f>ROUND(I123*H123,2)</f>
        <v>0</v>
      </c>
      <c r="K123" s="251" t="s">
        <v>121</v>
      </c>
      <c r="L123" s="256"/>
      <c r="M123" s="257" t="s">
        <v>19</v>
      </c>
      <c r="N123" s="258" t="s">
        <v>42</v>
      </c>
      <c r="O123" s="85"/>
      <c r="P123" s="207">
        <f>O123*H123</f>
        <v>0</v>
      </c>
      <c r="Q123" s="207">
        <v>0.00068000000000000005</v>
      </c>
      <c r="R123" s="207">
        <f>Q123*H123</f>
        <v>0.013679560000000002</v>
      </c>
      <c r="S123" s="207">
        <v>0</v>
      </c>
      <c r="T123" s="208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09" t="s">
        <v>148</v>
      </c>
      <c r="AT123" s="209" t="s">
        <v>145</v>
      </c>
      <c r="AU123" s="209" t="s">
        <v>78</v>
      </c>
      <c r="AY123" s="18" t="s">
        <v>114</v>
      </c>
      <c r="BE123" s="210">
        <f>IF(N123="základní",J123,0)</f>
        <v>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8" t="s">
        <v>76</v>
      </c>
      <c r="BK123" s="210">
        <f>ROUND(I123*H123,2)</f>
        <v>0</v>
      </c>
      <c r="BL123" s="18" t="s">
        <v>122</v>
      </c>
      <c r="BM123" s="209" t="s">
        <v>163</v>
      </c>
    </row>
    <row r="124" s="15" customFormat="1">
      <c r="A124" s="15"/>
      <c r="B124" s="239"/>
      <c r="C124" s="240"/>
      <c r="D124" s="218" t="s">
        <v>126</v>
      </c>
      <c r="E124" s="241" t="s">
        <v>19</v>
      </c>
      <c r="F124" s="242" t="s">
        <v>134</v>
      </c>
      <c r="G124" s="240"/>
      <c r="H124" s="241" t="s">
        <v>19</v>
      </c>
      <c r="I124" s="243"/>
      <c r="J124" s="240"/>
      <c r="K124" s="240"/>
      <c r="L124" s="244"/>
      <c r="M124" s="245"/>
      <c r="N124" s="246"/>
      <c r="O124" s="246"/>
      <c r="P124" s="246"/>
      <c r="Q124" s="246"/>
      <c r="R124" s="246"/>
      <c r="S124" s="246"/>
      <c r="T124" s="247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48" t="s">
        <v>126</v>
      </c>
      <c r="AU124" s="248" t="s">
        <v>78</v>
      </c>
      <c r="AV124" s="15" t="s">
        <v>76</v>
      </c>
      <c r="AW124" s="15" t="s">
        <v>33</v>
      </c>
      <c r="AX124" s="15" t="s">
        <v>71</v>
      </c>
      <c r="AY124" s="248" t="s">
        <v>114</v>
      </c>
    </row>
    <row r="125" s="13" customFormat="1">
      <c r="A125" s="13"/>
      <c r="B125" s="216"/>
      <c r="C125" s="217"/>
      <c r="D125" s="218" t="s">
        <v>126</v>
      </c>
      <c r="E125" s="219" t="s">
        <v>19</v>
      </c>
      <c r="F125" s="220" t="s">
        <v>135</v>
      </c>
      <c r="G125" s="217"/>
      <c r="H125" s="221">
        <v>10.01</v>
      </c>
      <c r="I125" s="222"/>
      <c r="J125" s="217"/>
      <c r="K125" s="217"/>
      <c r="L125" s="223"/>
      <c r="M125" s="224"/>
      <c r="N125" s="225"/>
      <c r="O125" s="225"/>
      <c r="P125" s="225"/>
      <c r="Q125" s="225"/>
      <c r="R125" s="225"/>
      <c r="S125" s="225"/>
      <c r="T125" s="22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27" t="s">
        <v>126</v>
      </c>
      <c r="AU125" s="227" t="s">
        <v>78</v>
      </c>
      <c r="AV125" s="13" t="s">
        <v>78</v>
      </c>
      <c r="AW125" s="13" t="s">
        <v>33</v>
      </c>
      <c r="AX125" s="13" t="s">
        <v>71</v>
      </c>
      <c r="AY125" s="227" t="s">
        <v>114</v>
      </c>
    </row>
    <row r="126" s="13" customFormat="1">
      <c r="A126" s="13"/>
      <c r="B126" s="216"/>
      <c r="C126" s="217"/>
      <c r="D126" s="218" t="s">
        <v>126</v>
      </c>
      <c r="E126" s="219" t="s">
        <v>19</v>
      </c>
      <c r="F126" s="220" t="s">
        <v>136</v>
      </c>
      <c r="G126" s="217"/>
      <c r="H126" s="221">
        <v>8.2780000000000005</v>
      </c>
      <c r="I126" s="222"/>
      <c r="J126" s="217"/>
      <c r="K126" s="217"/>
      <c r="L126" s="223"/>
      <c r="M126" s="224"/>
      <c r="N126" s="225"/>
      <c r="O126" s="225"/>
      <c r="P126" s="225"/>
      <c r="Q126" s="225"/>
      <c r="R126" s="225"/>
      <c r="S126" s="225"/>
      <c r="T126" s="22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27" t="s">
        <v>126</v>
      </c>
      <c r="AU126" s="227" t="s">
        <v>78</v>
      </c>
      <c r="AV126" s="13" t="s">
        <v>78</v>
      </c>
      <c r="AW126" s="13" t="s">
        <v>33</v>
      </c>
      <c r="AX126" s="13" t="s">
        <v>71</v>
      </c>
      <c r="AY126" s="227" t="s">
        <v>114</v>
      </c>
    </row>
    <row r="127" s="14" customFormat="1">
      <c r="A127" s="14"/>
      <c r="B127" s="228"/>
      <c r="C127" s="229"/>
      <c r="D127" s="218" t="s">
        <v>126</v>
      </c>
      <c r="E127" s="230" t="s">
        <v>19</v>
      </c>
      <c r="F127" s="231" t="s">
        <v>129</v>
      </c>
      <c r="G127" s="229"/>
      <c r="H127" s="232">
        <v>18.288</v>
      </c>
      <c r="I127" s="233"/>
      <c r="J127" s="229"/>
      <c r="K127" s="229"/>
      <c r="L127" s="234"/>
      <c r="M127" s="235"/>
      <c r="N127" s="236"/>
      <c r="O127" s="236"/>
      <c r="P127" s="236"/>
      <c r="Q127" s="236"/>
      <c r="R127" s="236"/>
      <c r="S127" s="236"/>
      <c r="T127" s="237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38" t="s">
        <v>126</v>
      </c>
      <c r="AU127" s="238" t="s">
        <v>78</v>
      </c>
      <c r="AV127" s="14" t="s">
        <v>122</v>
      </c>
      <c r="AW127" s="14" t="s">
        <v>33</v>
      </c>
      <c r="AX127" s="14" t="s">
        <v>76</v>
      </c>
      <c r="AY127" s="238" t="s">
        <v>114</v>
      </c>
    </row>
    <row r="128" s="13" customFormat="1">
      <c r="A128" s="13"/>
      <c r="B128" s="216"/>
      <c r="C128" s="217"/>
      <c r="D128" s="218" t="s">
        <v>126</v>
      </c>
      <c r="E128" s="217"/>
      <c r="F128" s="220" t="s">
        <v>164</v>
      </c>
      <c r="G128" s="217"/>
      <c r="H128" s="221">
        <v>20.117000000000001</v>
      </c>
      <c r="I128" s="222"/>
      <c r="J128" s="217"/>
      <c r="K128" s="217"/>
      <c r="L128" s="223"/>
      <c r="M128" s="224"/>
      <c r="N128" s="225"/>
      <c r="O128" s="225"/>
      <c r="P128" s="225"/>
      <c r="Q128" s="225"/>
      <c r="R128" s="225"/>
      <c r="S128" s="225"/>
      <c r="T128" s="22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27" t="s">
        <v>126</v>
      </c>
      <c r="AU128" s="227" t="s">
        <v>78</v>
      </c>
      <c r="AV128" s="13" t="s">
        <v>78</v>
      </c>
      <c r="AW128" s="13" t="s">
        <v>4</v>
      </c>
      <c r="AX128" s="13" t="s">
        <v>76</v>
      </c>
      <c r="AY128" s="227" t="s">
        <v>114</v>
      </c>
    </row>
    <row r="129" s="2" customFormat="1" ht="16.5" customHeight="1">
      <c r="A129" s="39"/>
      <c r="B129" s="40"/>
      <c r="C129" s="198" t="s">
        <v>148</v>
      </c>
      <c r="D129" s="198" t="s">
        <v>117</v>
      </c>
      <c r="E129" s="199" t="s">
        <v>165</v>
      </c>
      <c r="F129" s="200" t="s">
        <v>166</v>
      </c>
      <c r="G129" s="201" t="s">
        <v>140</v>
      </c>
      <c r="H129" s="202">
        <v>147.15000000000001</v>
      </c>
      <c r="I129" s="203"/>
      <c r="J129" s="204">
        <f>ROUND(I129*H129,2)</f>
        <v>0</v>
      </c>
      <c r="K129" s="200" t="s">
        <v>121</v>
      </c>
      <c r="L129" s="45"/>
      <c r="M129" s="205" t="s">
        <v>19</v>
      </c>
      <c r="N129" s="206" t="s">
        <v>42</v>
      </c>
      <c r="O129" s="85"/>
      <c r="P129" s="207">
        <f>O129*H129</f>
        <v>0</v>
      </c>
      <c r="Q129" s="207">
        <v>0</v>
      </c>
      <c r="R129" s="207">
        <f>Q129*H129</f>
        <v>0</v>
      </c>
      <c r="S129" s="207">
        <v>0</v>
      </c>
      <c r="T129" s="208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09" t="s">
        <v>122</v>
      </c>
      <c r="AT129" s="209" t="s">
        <v>117</v>
      </c>
      <c r="AU129" s="209" t="s">
        <v>78</v>
      </c>
      <c r="AY129" s="18" t="s">
        <v>114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8" t="s">
        <v>76</v>
      </c>
      <c r="BK129" s="210">
        <f>ROUND(I129*H129,2)</f>
        <v>0</v>
      </c>
      <c r="BL129" s="18" t="s">
        <v>122</v>
      </c>
      <c r="BM129" s="209" t="s">
        <v>167</v>
      </c>
    </row>
    <row r="130" s="2" customFormat="1">
      <c r="A130" s="39"/>
      <c r="B130" s="40"/>
      <c r="C130" s="41"/>
      <c r="D130" s="211" t="s">
        <v>124</v>
      </c>
      <c r="E130" s="41"/>
      <c r="F130" s="212" t="s">
        <v>168</v>
      </c>
      <c r="G130" s="41"/>
      <c r="H130" s="41"/>
      <c r="I130" s="213"/>
      <c r="J130" s="41"/>
      <c r="K130" s="41"/>
      <c r="L130" s="45"/>
      <c r="M130" s="214"/>
      <c r="N130" s="215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124</v>
      </c>
      <c r="AU130" s="18" t="s">
        <v>78</v>
      </c>
    </row>
    <row r="131" s="13" customFormat="1">
      <c r="A131" s="13"/>
      <c r="B131" s="216"/>
      <c r="C131" s="217"/>
      <c r="D131" s="218" t="s">
        <v>126</v>
      </c>
      <c r="E131" s="219" t="s">
        <v>19</v>
      </c>
      <c r="F131" s="220" t="s">
        <v>169</v>
      </c>
      <c r="G131" s="217"/>
      <c r="H131" s="221">
        <v>9.5999999999999996</v>
      </c>
      <c r="I131" s="222"/>
      <c r="J131" s="217"/>
      <c r="K131" s="217"/>
      <c r="L131" s="223"/>
      <c r="M131" s="224"/>
      <c r="N131" s="225"/>
      <c r="O131" s="225"/>
      <c r="P131" s="225"/>
      <c r="Q131" s="225"/>
      <c r="R131" s="225"/>
      <c r="S131" s="225"/>
      <c r="T131" s="22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27" t="s">
        <v>126</v>
      </c>
      <c r="AU131" s="227" t="s">
        <v>78</v>
      </c>
      <c r="AV131" s="13" t="s">
        <v>78</v>
      </c>
      <c r="AW131" s="13" t="s">
        <v>33</v>
      </c>
      <c r="AX131" s="13" t="s">
        <v>71</v>
      </c>
      <c r="AY131" s="227" t="s">
        <v>114</v>
      </c>
    </row>
    <row r="132" s="13" customFormat="1">
      <c r="A132" s="13"/>
      <c r="B132" s="216"/>
      <c r="C132" s="217"/>
      <c r="D132" s="218" t="s">
        <v>126</v>
      </c>
      <c r="E132" s="219" t="s">
        <v>19</v>
      </c>
      <c r="F132" s="220" t="s">
        <v>170</v>
      </c>
      <c r="G132" s="217"/>
      <c r="H132" s="221">
        <v>52.25</v>
      </c>
      <c r="I132" s="222"/>
      <c r="J132" s="217"/>
      <c r="K132" s="217"/>
      <c r="L132" s="223"/>
      <c r="M132" s="224"/>
      <c r="N132" s="225"/>
      <c r="O132" s="225"/>
      <c r="P132" s="225"/>
      <c r="Q132" s="225"/>
      <c r="R132" s="225"/>
      <c r="S132" s="225"/>
      <c r="T132" s="22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27" t="s">
        <v>126</v>
      </c>
      <c r="AU132" s="227" t="s">
        <v>78</v>
      </c>
      <c r="AV132" s="13" t="s">
        <v>78</v>
      </c>
      <c r="AW132" s="13" t="s">
        <v>33</v>
      </c>
      <c r="AX132" s="13" t="s">
        <v>71</v>
      </c>
      <c r="AY132" s="227" t="s">
        <v>114</v>
      </c>
    </row>
    <row r="133" s="13" customFormat="1">
      <c r="A133" s="13"/>
      <c r="B133" s="216"/>
      <c r="C133" s="217"/>
      <c r="D133" s="218" t="s">
        <v>126</v>
      </c>
      <c r="E133" s="219" t="s">
        <v>19</v>
      </c>
      <c r="F133" s="220" t="s">
        <v>171</v>
      </c>
      <c r="G133" s="217"/>
      <c r="H133" s="221">
        <v>42.649999999999999</v>
      </c>
      <c r="I133" s="222"/>
      <c r="J133" s="217"/>
      <c r="K133" s="217"/>
      <c r="L133" s="223"/>
      <c r="M133" s="224"/>
      <c r="N133" s="225"/>
      <c r="O133" s="225"/>
      <c r="P133" s="225"/>
      <c r="Q133" s="225"/>
      <c r="R133" s="225"/>
      <c r="S133" s="225"/>
      <c r="T133" s="22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27" t="s">
        <v>126</v>
      </c>
      <c r="AU133" s="227" t="s">
        <v>78</v>
      </c>
      <c r="AV133" s="13" t="s">
        <v>78</v>
      </c>
      <c r="AW133" s="13" t="s">
        <v>33</v>
      </c>
      <c r="AX133" s="13" t="s">
        <v>71</v>
      </c>
      <c r="AY133" s="227" t="s">
        <v>114</v>
      </c>
    </row>
    <row r="134" s="13" customFormat="1">
      <c r="A134" s="13"/>
      <c r="B134" s="216"/>
      <c r="C134" s="217"/>
      <c r="D134" s="218" t="s">
        <v>126</v>
      </c>
      <c r="E134" s="219" t="s">
        <v>19</v>
      </c>
      <c r="F134" s="220" t="s">
        <v>171</v>
      </c>
      <c r="G134" s="217"/>
      <c r="H134" s="221">
        <v>42.649999999999999</v>
      </c>
      <c r="I134" s="222"/>
      <c r="J134" s="217"/>
      <c r="K134" s="217"/>
      <c r="L134" s="223"/>
      <c r="M134" s="224"/>
      <c r="N134" s="225"/>
      <c r="O134" s="225"/>
      <c r="P134" s="225"/>
      <c r="Q134" s="225"/>
      <c r="R134" s="225"/>
      <c r="S134" s="225"/>
      <c r="T134" s="22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27" t="s">
        <v>126</v>
      </c>
      <c r="AU134" s="227" t="s">
        <v>78</v>
      </c>
      <c r="AV134" s="13" t="s">
        <v>78</v>
      </c>
      <c r="AW134" s="13" t="s">
        <v>33</v>
      </c>
      <c r="AX134" s="13" t="s">
        <v>71</v>
      </c>
      <c r="AY134" s="227" t="s">
        <v>114</v>
      </c>
    </row>
    <row r="135" s="14" customFormat="1">
      <c r="A135" s="14"/>
      <c r="B135" s="228"/>
      <c r="C135" s="229"/>
      <c r="D135" s="218" t="s">
        <v>126</v>
      </c>
      <c r="E135" s="230" t="s">
        <v>19</v>
      </c>
      <c r="F135" s="231" t="s">
        <v>129</v>
      </c>
      <c r="G135" s="229"/>
      <c r="H135" s="232">
        <v>147.15000000000001</v>
      </c>
      <c r="I135" s="233"/>
      <c r="J135" s="229"/>
      <c r="K135" s="229"/>
      <c r="L135" s="234"/>
      <c r="M135" s="235"/>
      <c r="N135" s="236"/>
      <c r="O135" s="236"/>
      <c r="P135" s="236"/>
      <c r="Q135" s="236"/>
      <c r="R135" s="236"/>
      <c r="S135" s="236"/>
      <c r="T135" s="237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38" t="s">
        <v>126</v>
      </c>
      <c r="AU135" s="238" t="s">
        <v>78</v>
      </c>
      <c r="AV135" s="14" t="s">
        <v>122</v>
      </c>
      <c r="AW135" s="14" t="s">
        <v>33</v>
      </c>
      <c r="AX135" s="14" t="s">
        <v>76</v>
      </c>
      <c r="AY135" s="238" t="s">
        <v>114</v>
      </c>
    </row>
    <row r="136" s="2" customFormat="1" ht="16.5" customHeight="1">
      <c r="A136" s="39"/>
      <c r="B136" s="40"/>
      <c r="C136" s="249" t="s">
        <v>172</v>
      </c>
      <c r="D136" s="249" t="s">
        <v>145</v>
      </c>
      <c r="E136" s="250" t="s">
        <v>173</v>
      </c>
      <c r="F136" s="251" t="s">
        <v>174</v>
      </c>
      <c r="G136" s="252" t="s">
        <v>140</v>
      </c>
      <c r="H136" s="253">
        <v>10.08</v>
      </c>
      <c r="I136" s="254"/>
      <c r="J136" s="255">
        <f>ROUND(I136*H136,2)</f>
        <v>0</v>
      </c>
      <c r="K136" s="251" t="s">
        <v>121</v>
      </c>
      <c r="L136" s="256"/>
      <c r="M136" s="257" t="s">
        <v>19</v>
      </c>
      <c r="N136" s="258" t="s">
        <v>42</v>
      </c>
      <c r="O136" s="85"/>
      <c r="P136" s="207">
        <f>O136*H136</f>
        <v>0</v>
      </c>
      <c r="Q136" s="207">
        <v>0.00011</v>
      </c>
      <c r="R136" s="207">
        <f>Q136*H136</f>
        <v>0.0011088000000000001</v>
      </c>
      <c r="S136" s="207">
        <v>0</v>
      </c>
      <c r="T136" s="208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09" t="s">
        <v>148</v>
      </c>
      <c r="AT136" s="209" t="s">
        <v>145</v>
      </c>
      <c r="AU136" s="209" t="s">
        <v>78</v>
      </c>
      <c r="AY136" s="18" t="s">
        <v>114</v>
      </c>
      <c r="BE136" s="210">
        <f>IF(N136="základní",J136,0)</f>
        <v>0</v>
      </c>
      <c r="BF136" s="210">
        <f>IF(N136="snížená",J136,0)</f>
        <v>0</v>
      </c>
      <c r="BG136" s="210">
        <f>IF(N136="zákl. přenesená",J136,0)</f>
        <v>0</v>
      </c>
      <c r="BH136" s="210">
        <f>IF(N136="sníž. přenesená",J136,0)</f>
        <v>0</v>
      </c>
      <c r="BI136" s="210">
        <f>IF(N136="nulová",J136,0)</f>
        <v>0</v>
      </c>
      <c r="BJ136" s="18" t="s">
        <v>76</v>
      </c>
      <c r="BK136" s="210">
        <f>ROUND(I136*H136,2)</f>
        <v>0</v>
      </c>
      <c r="BL136" s="18" t="s">
        <v>122</v>
      </c>
      <c r="BM136" s="209" t="s">
        <v>175</v>
      </c>
    </row>
    <row r="137" s="13" customFormat="1">
      <c r="A137" s="13"/>
      <c r="B137" s="216"/>
      <c r="C137" s="217"/>
      <c r="D137" s="218" t="s">
        <v>126</v>
      </c>
      <c r="E137" s="219" t="s">
        <v>19</v>
      </c>
      <c r="F137" s="220" t="s">
        <v>176</v>
      </c>
      <c r="G137" s="217"/>
      <c r="H137" s="221">
        <v>9.5999999999999996</v>
      </c>
      <c r="I137" s="222"/>
      <c r="J137" s="217"/>
      <c r="K137" s="217"/>
      <c r="L137" s="223"/>
      <c r="M137" s="224"/>
      <c r="N137" s="225"/>
      <c r="O137" s="225"/>
      <c r="P137" s="225"/>
      <c r="Q137" s="225"/>
      <c r="R137" s="225"/>
      <c r="S137" s="225"/>
      <c r="T137" s="22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27" t="s">
        <v>126</v>
      </c>
      <c r="AU137" s="227" t="s">
        <v>78</v>
      </c>
      <c r="AV137" s="13" t="s">
        <v>78</v>
      </c>
      <c r="AW137" s="13" t="s">
        <v>33</v>
      </c>
      <c r="AX137" s="13" t="s">
        <v>71</v>
      </c>
      <c r="AY137" s="227" t="s">
        <v>114</v>
      </c>
    </row>
    <row r="138" s="14" customFormat="1">
      <c r="A138" s="14"/>
      <c r="B138" s="228"/>
      <c r="C138" s="229"/>
      <c r="D138" s="218" t="s">
        <v>126</v>
      </c>
      <c r="E138" s="230" t="s">
        <v>19</v>
      </c>
      <c r="F138" s="231" t="s">
        <v>129</v>
      </c>
      <c r="G138" s="229"/>
      <c r="H138" s="232">
        <v>9.5999999999999996</v>
      </c>
      <c r="I138" s="233"/>
      <c r="J138" s="229"/>
      <c r="K138" s="229"/>
      <c r="L138" s="234"/>
      <c r="M138" s="235"/>
      <c r="N138" s="236"/>
      <c r="O138" s="236"/>
      <c r="P138" s="236"/>
      <c r="Q138" s="236"/>
      <c r="R138" s="236"/>
      <c r="S138" s="236"/>
      <c r="T138" s="237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38" t="s">
        <v>126</v>
      </c>
      <c r="AU138" s="238" t="s">
        <v>78</v>
      </c>
      <c r="AV138" s="14" t="s">
        <v>122</v>
      </c>
      <c r="AW138" s="14" t="s">
        <v>33</v>
      </c>
      <c r="AX138" s="14" t="s">
        <v>76</v>
      </c>
      <c r="AY138" s="238" t="s">
        <v>114</v>
      </c>
    </row>
    <row r="139" s="13" customFormat="1">
      <c r="A139" s="13"/>
      <c r="B139" s="216"/>
      <c r="C139" s="217"/>
      <c r="D139" s="218" t="s">
        <v>126</v>
      </c>
      <c r="E139" s="217"/>
      <c r="F139" s="220" t="s">
        <v>177</v>
      </c>
      <c r="G139" s="217"/>
      <c r="H139" s="221">
        <v>10.08</v>
      </c>
      <c r="I139" s="222"/>
      <c r="J139" s="217"/>
      <c r="K139" s="217"/>
      <c r="L139" s="223"/>
      <c r="M139" s="224"/>
      <c r="N139" s="225"/>
      <c r="O139" s="225"/>
      <c r="P139" s="225"/>
      <c r="Q139" s="225"/>
      <c r="R139" s="225"/>
      <c r="S139" s="225"/>
      <c r="T139" s="22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27" t="s">
        <v>126</v>
      </c>
      <c r="AU139" s="227" t="s">
        <v>78</v>
      </c>
      <c r="AV139" s="13" t="s">
        <v>78</v>
      </c>
      <c r="AW139" s="13" t="s">
        <v>4</v>
      </c>
      <c r="AX139" s="13" t="s">
        <v>76</v>
      </c>
      <c r="AY139" s="227" t="s">
        <v>114</v>
      </c>
    </row>
    <row r="140" s="2" customFormat="1" ht="16.5" customHeight="1">
      <c r="A140" s="39"/>
      <c r="B140" s="40"/>
      <c r="C140" s="249" t="s">
        <v>178</v>
      </c>
      <c r="D140" s="249" t="s">
        <v>145</v>
      </c>
      <c r="E140" s="250" t="s">
        <v>179</v>
      </c>
      <c r="F140" s="251" t="s">
        <v>180</v>
      </c>
      <c r="G140" s="252" t="s">
        <v>140</v>
      </c>
      <c r="H140" s="253">
        <v>54.863</v>
      </c>
      <c r="I140" s="254"/>
      <c r="J140" s="255">
        <f>ROUND(I140*H140,2)</f>
        <v>0</v>
      </c>
      <c r="K140" s="251" t="s">
        <v>121</v>
      </c>
      <c r="L140" s="256"/>
      <c r="M140" s="257" t="s">
        <v>19</v>
      </c>
      <c r="N140" s="258" t="s">
        <v>42</v>
      </c>
      <c r="O140" s="85"/>
      <c r="P140" s="207">
        <f>O140*H140</f>
        <v>0</v>
      </c>
      <c r="Q140" s="207">
        <v>4.0000000000000003E-05</v>
      </c>
      <c r="R140" s="207">
        <f>Q140*H140</f>
        <v>0.0021945200000000002</v>
      </c>
      <c r="S140" s="207">
        <v>0</v>
      </c>
      <c r="T140" s="208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09" t="s">
        <v>148</v>
      </c>
      <c r="AT140" s="209" t="s">
        <v>145</v>
      </c>
      <c r="AU140" s="209" t="s">
        <v>78</v>
      </c>
      <c r="AY140" s="18" t="s">
        <v>114</v>
      </c>
      <c r="BE140" s="210">
        <f>IF(N140="základní",J140,0)</f>
        <v>0</v>
      </c>
      <c r="BF140" s="210">
        <f>IF(N140="snížená",J140,0)</f>
        <v>0</v>
      </c>
      <c r="BG140" s="210">
        <f>IF(N140="zákl. přenesená",J140,0)</f>
        <v>0</v>
      </c>
      <c r="BH140" s="210">
        <f>IF(N140="sníž. přenesená",J140,0)</f>
        <v>0</v>
      </c>
      <c r="BI140" s="210">
        <f>IF(N140="nulová",J140,0)</f>
        <v>0</v>
      </c>
      <c r="BJ140" s="18" t="s">
        <v>76</v>
      </c>
      <c r="BK140" s="210">
        <f>ROUND(I140*H140,2)</f>
        <v>0</v>
      </c>
      <c r="BL140" s="18" t="s">
        <v>122</v>
      </c>
      <c r="BM140" s="209" t="s">
        <v>181</v>
      </c>
    </row>
    <row r="141" s="13" customFormat="1">
      <c r="A141" s="13"/>
      <c r="B141" s="216"/>
      <c r="C141" s="217"/>
      <c r="D141" s="218" t="s">
        <v>126</v>
      </c>
      <c r="E141" s="219" t="s">
        <v>19</v>
      </c>
      <c r="F141" s="220" t="s">
        <v>143</v>
      </c>
      <c r="G141" s="217"/>
      <c r="H141" s="221">
        <v>28.600000000000001</v>
      </c>
      <c r="I141" s="222"/>
      <c r="J141" s="217"/>
      <c r="K141" s="217"/>
      <c r="L141" s="223"/>
      <c r="M141" s="224"/>
      <c r="N141" s="225"/>
      <c r="O141" s="225"/>
      <c r="P141" s="225"/>
      <c r="Q141" s="225"/>
      <c r="R141" s="225"/>
      <c r="S141" s="225"/>
      <c r="T141" s="22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27" t="s">
        <v>126</v>
      </c>
      <c r="AU141" s="227" t="s">
        <v>78</v>
      </c>
      <c r="AV141" s="13" t="s">
        <v>78</v>
      </c>
      <c r="AW141" s="13" t="s">
        <v>33</v>
      </c>
      <c r="AX141" s="13" t="s">
        <v>71</v>
      </c>
      <c r="AY141" s="227" t="s">
        <v>114</v>
      </c>
    </row>
    <row r="142" s="13" customFormat="1">
      <c r="A142" s="13"/>
      <c r="B142" s="216"/>
      <c r="C142" s="217"/>
      <c r="D142" s="218" t="s">
        <v>126</v>
      </c>
      <c r="E142" s="219" t="s">
        <v>19</v>
      </c>
      <c r="F142" s="220" t="s">
        <v>144</v>
      </c>
      <c r="G142" s="217"/>
      <c r="H142" s="221">
        <v>23.649999999999999</v>
      </c>
      <c r="I142" s="222"/>
      <c r="J142" s="217"/>
      <c r="K142" s="217"/>
      <c r="L142" s="223"/>
      <c r="M142" s="224"/>
      <c r="N142" s="225"/>
      <c r="O142" s="225"/>
      <c r="P142" s="225"/>
      <c r="Q142" s="225"/>
      <c r="R142" s="225"/>
      <c r="S142" s="225"/>
      <c r="T142" s="22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27" t="s">
        <v>126</v>
      </c>
      <c r="AU142" s="227" t="s">
        <v>78</v>
      </c>
      <c r="AV142" s="13" t="s">
        <v>78</v>
      </c>
      <c r="AW142" s="13" t="s">
        <v>33</v>
      </c>
      <c r="AX142" s="13" t="s">
        <v>71</v>
      </c>
      <c r="AY142" s="227" t="s">
        <v>114</v>
      </c>
    </row>
    <row r="143" s="14" customFormat="1">
      <c r="A143" s="14"/>
      <c r="B143" s="228"/>
      <c r="C143" s="229"/>
      <c r="D143" s="218" t="s">
        <v>126</v>
      </c>
      <c r="E143" s="230" t="s">
        <v>19</v>
      </c>
      <c r="F143" s="231" t="s">
        <v>129</v>
      </c>
      <c r="G143" s="229"/>
      <c r="H143" s="232">
        <v>52.25</v>
      </c>
      <c r="I143" s="233"/>
      <c r="J143" s="229"/>
      <c r="K143" s="229"/>
      <c r="L143" s="234"/>
      <c r="M143" s="235"/>
      <c r="N143" s="236"/>
      <c r="O143" s="236"/>
      <c r="P143" s="236"/>
      <c r="Q143" s="236"/>
      <c r="R143" s="236"/>
      <c r="S143" s="236"/>
      <c r="T143" s="237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38" t="s">
        <v>126</v>
      </c>
      <c r="AU143" s="238" t="s">
        <v>78</v>
      </c>
      <c r="AV143" s="14" t="s">
        <v>122</v>
      </c>
      <c r="AW143" s="14" t="s">
        <v>33</v>
      </c>
      <c r="AX143" s="14" t="s">
        <v>76</v>
      </c>
      <c r="AY143" s="238" t="s">
        <v>114</v>
      </c>
    </row>
    <row r="144" s="13" customFormat="1">
      <c r="A144" s="13"/>
      <c r="B144" s="216"/>
      <c r="C144" s="217"/>
      <c r="D144" s="218" t="s">
        <v>126</v>
      </c>
      <c r="E144" s="217"/>
      <c r="F144" s="220" t="s">
        <v>150</v>
      </c>
      <c r="G144" s="217"/>
      <c r="H144" s="221">
        <v>54.863</v>
      </c>
      <c r="I144" s="222"/>
      <c r="J144" s="217"/>
      <c r="K144" s="217"/>
      <c r="L144" s="223"/>
      <c r="M144" s="224"/>
      <c r="N144" s="225"/>
      <c r="O144" s="225"/>
      <c r="P144" s="225"/>
      <c r="Q144" s="225"/>
      <c r="R144" s="225"/>
      <c r="S144" s="225"/>
      <c r="T144" s="22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27" t="s">
        <v>126</v>
      </c>
      <c r="AU144" s="227" t="s">
        <v>78</v>
      </c>
      <c r="AV144" s="13" t="s">
        <v>78</v>
      </c>
      <c r="AW144" s="13" t="s">
        <v>4</v>
      </c>
      <c r="AX144" s="13" t="s">
        <v>76</v>
      </c>
      <c r="AY144" s="227" t="s">
        <v>114</v>
      </c>
    </row>
    <row r="145" s="2" customFormat="1" ht="16.5" customHeight="1">
      <c r="A145" s="39"/>
      <c r="B145" s="40"/>
      <c r="C145" s="249" t="s">
        <v>182</v>
      </c>
      <c r="D145" s="249" t="s">
        <v>145</v>
      </c>
      <c r="E145" s="250" t="s">
        <v>183</v>
      </c>
      <c r="F145" s="251" t="s">
        <v>184</v>
      </c>
      <c r="G145" s="252" t="s">
        <v>140</v>
      </c>
      <c r="H145" s="253">
        <v>44.783000000000001</v>
      </c>
      <c r="I145" s="254"/>
      <c r="J145" s="255">
        <f>ROUND(I145*H145,2)</f>
        <v>0</v>
      </c>
      <c r="K145" s="251" t="s">
        <v>121</v>
      </c>
      <c r="L145" s="256"/>
      <c r="M145" s="257" t="s">
        <v>19</v>
      </c>
      <c r="N145" s="258" t="s">
        <v>42</v>
      </c>
      <c r="O145" s="85"/>
      <c r="P145" s="207">
        <f>O145*H145</f>
        <v>0</v>
      </c>
      <c r="Q145" s="207">
        <v>0.00029999999999999997</v>
      </c>
      <c r="R145" s="207">
        <f>Q145*H145</f>
        <v>0.0134349</v>
      </c>
      <c r="S145" s="207">
        <v>0</v>
      </c>
      <c r="T145" s="208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09" t="s">
        <v>148</v>
      </c>
      <c r="AT145" s="209" t="s">
        <v>145</v>
      </c>
      <c r="AU145" s="209" t="s">
        <v>78</v>
      </c>
      <c r="AY145" s="18" t="s">
        <v>114</v>
      </c>
      <c r="BE145" s="210">
        <f>IF(N145="základní",J145,0)</f>
        <v>0</v>
      </c>
      <c r="BF145" s="210">
        <f>IF(N145="snížená",J145,0)</f>
        <v>0</v>
      </c>
      <c r="BG145" s="210">
        <f>IF(N145="zákl. přenesená",J145,0)</f>
        <v>0</v>
      </c>
      <c r="BH145" s="210">
        <f>IF(N145="sníž. přenesená",J145,0)</f>
        <v>0</v>
      </c>
      <c r="BI145" s="210">
        <f>IF(N145="nulová",J145,0)</f>
        <v>0</v>
      </c>
      <c r="BJ145" s="18" t="s">
        <v>76</v>
      </c>
      <c r="BK145" s="210">
        <f>ROUND(I145*H145,2)</f>
        <v>0</v>
      </c>
      <c r="BL145" s="18" t="s">
        <v>122</v>
      </c>
      <c r="BM145" s="209" t="s">
        <v>185</v>
      </c>
    </row>
    <row r="146" s="13" customFormat="1">
      <c r="A146" s="13"/>
      <c r="B146" s="216"/>
      <c r="C146" s="217"/>
      <c r="D146" s="218" t="s">
        <v>126</v>
      </c>
      <c r="E146" s="219" t="s">
        <v>19</v>
      </c>
      <c r="F146" s="220" t="s">
        <v>186</v>
      </c>
      <c r="G146" s="217"/>
      <c r="H146" s="221">
        <v>42.649999999999999</v>
      </c>
      <c r="I146" s="222"/>
      <c r="J146" s="217"/>
      <c r="K146" s="217"/>
      <c r="L146" s="223"/>
      <c r="M146" s="224"/>
      <c r="N146" s="225"/>
      <c r="O146" s="225"/>
      <c r="P146" s="225"/>
      <c r="Q146" s="225"/>
      <c r="R146" s="225"/>
      <c r="S146" s="225"/>
      <c r="T146" s="22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27" t="s">
        <v>126</v>
      </c>
      <c r="AU146" s="227" t="s">
        <v>78</v>
      </c>
      <c r="AV146" s="13" t="s">
        <v>78</v>
      </c>
      <c r="AW146" s="13" t="s">
        <v>33</v>
      </c>
      <c r="AX146" s="13" t="s">
        <v>71</v>
      </c>
      <c r="AY146" s="227" t="s">
        <v>114</v>
      </c>
    </row>
    <row r="147" s="14" customFormat="1">
      <c r="A147" s="14"/>
      <c r="B147" s="228"/>
      <c r="C147" s="229"/>
      <c r="D147" s="218" t="s">
        <v>126</v>
      </c>
      <c r="E147" s="230" t="s">
        <v>19</v>
      </c>
      <c r="F147" s="231" t="s">
        <v>129</v>
      </c>
      <c r="G147" s="229"/>
      <c r="H147" s="232">
        <v>42.649999999999999</v>
      </c>
      <c r="I147" s="233"/>
      <c r="J147" s="229"/>
      <c r="K147" s="229"/>
      <c r="L147" s="234"/>
      <c r="M147" s="235"/>
      <c r="N147" s="236"/>
      <c r="O147" s="236"/>
      <c r="P147" s="236"/>
      <c r="Q147" s="236"/>
      <c r="R147" s="236"/>
      <c r="S147" s="236"/>
      <c r="T147" s="237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38" t="s">
        <v>126</v>
      </c>
      <c r="AU147" s="238" t="s">
        <v>78</v>
      </c>
      <c r="AV147" s="14" t="s">
        <v>122</v>
      </c>
      <c r="AW147" s="14" t="s">
        <v>33</v>
      </c>
      <c r="AX147" s="14" t="s">
        <v>76</v>
      </c>
      <c r="AY147" s="238" t="s">
        <v>114</v>
      </c>
    </row>
    <row r="148" s="13" customFormat="1">
      <c r="A148" s="13"/>
      <c r="B148" s="216"/>
      <c r="C148" s="217"/>
      <c r="D148" s="218" t="s">
        <v>126</v>
      </c>
      <c r="E148" s="217"/>
      <c r="F148" s="220" t="s">
        <v>187</v>
      </c>
      <c r="G148" s="217"/>
      <c r="H148" s="221">
        <v>44.783000000000001</v>
      </c>
      <c r="I148" s="222"/>
      <c r="J148" s="217"/>
      <c r="K148" s="217"/>
      <c r="L148" s="223"/>
      <c r="M148" s="224"/>
      <c r="N148" s="225"/>
      <c r="O148" s="225"/>
      <c r="P148" s="225"/>
      <c r="Q148" s="225"/>
      <c r="R148" s="225"/>
      <c r="S148" s="225"/>
      <c r="T148" s="22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27" t="s">
        <v>126</v>
      </c>
      <c r="AU148" s="227" t="s">
        <v>78</v>
      </c>
      <c r="AV148" s="13" t="s">
        <v>78</v>
      </c>
      <c r="AW148" s="13" t="s">
        <v>4</v>
      </c>
      <c r="AX148" s="13" t="s">
        <v>76</v>
      </c>
      <c r="AY148" s="227" t="s">
        <v>114</v>
      </c>
    </row>
    <row r="149" s="2" customFormat="1" ht="16.5" customHeight="1">
      <c r="A149" s="39"/>
      <c r="B149" s="40"/>
      <c r="C149" s="249" t="s">
        <v>188</v>
      </c>
      <c r="D149" s="249" t="s">
        <v>145</v>
      </c>
      <c r="E149" s="250" t="s">
        <v>189</v>
      </c>
      <c r="F149" s="251" t="s">
        <v>190</v>
      </c>
      <c r="G149" s="252" t="s">
        <v>140</v>
      </c>
      <c r="H149" s="253">
        <v>44.783000000000001</v>
      </c>
      <c r="I149" s="254"/>
      <c r="J149" s="255">
        <f>ROUND(I149*H149,2)</f>
        <v>0</v>
      </c>
      <c r="K149" s="251" t="s">
        <v>121</v>
      </c>
      <c r="L149" s="256"/>
      <c r="M149" s="257" t="s">
        <v>19</v>
      </c>
      <c r="N149" s="258" t="s">
        <v>42</v>
      </c>
      <c r="O149" s="85"/>
      <c r="P149" s="207">
        <f>O149*H149</f>
        <v>0</v>
      </c>
      <c r="Q149" s="207">
        <v>0.00020000000000000001</v>
      </c>
      <c r="R149" s="207">
        <f>Q149*H149</f>
        <v>0.0089566000000000003</v>
      </c>
      <c r="S149" s="207">
        <v>0</v>
      </c>
      <c r="T149" s="208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09" t="s">
        <v>148</v>
      </c>
      <c r="AT149" s="209" t="s">
        <v>145</v>
      </c>
      <c r="AU149" s="209" t="s">
        <v>78</v>
      </c>
      <c r="AY149" s="18" t="s">
        <v>114</v>
      </c>
      <c r="BE149" s="210">
        <f>IF(N149="základní",J149,0)</f>
        <v>0</v>
      </c>
      <c r="BF149" s="210">
        <f>IF(N149="snížená",J149,0)</f>
        <v>0</v>
      </c>
      <c r="BG149" s="210">
        <f>IF(N149="zákl. přenesená",J149,0)</f>
        <v>0</v>
      </c>
      <c r="BH149" s="210">
        <f>IF(N149="sníž. přenesená",J149,0)</f>
        <v>0</v>
      </c>
      <c r="BI149" s="210">
        <f>IF(N149="nulová",J149,0)</f>
        <v>0</v>
      </c>
      <c r="BJ149" s="18" t="s">
        <v>76</v>
      </c>
      <c r="BK149" s="210">
        <f>ROUND(I149*H149,2)</f>
        <v>0</v>
      </c>
      <c r="BL149" s="18" t="s">
        <v>122</v>
      </c>
      <c r="BM149" s="209" t="s">
        <v>191</v>
      </c>
    </row>
    <row r="150" s="13" customFormat="1">
      <c r="A150" s="13"/>
      <c r="B150" s="216"/>
      <c r="C150" s="217"/>
      <c r="D150" s="218" t="s">
        <v>126</v>
      </c>
      <c r="E150" s="219" t="s">
        <v>19</v>
      </c>
      <c r="F150" s="220" t="s">
        <v>186</v>
      </c>
      <c r="G150" s="217"/>
      <c r="H150" s="221">
        <v>42.649999999999999</v>
      </c>
      <c r="I150" s="222"/>
      <c r="J150" s="217"/>
      <c r="K150" s="217"/>
      <c r="L150" s="223"/>
      <c r="M150" s="224"/>
      <c r="N150" s="225"/>
      <c r="O150" s="225"/>
      <c r="P150" s="225"/>
      <c r="Q150" s="225"/>
      <c r="R150" s="225"/>
      <c r="S150" s="225"/>
      <c r="T150" s="22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27" t="s">
        <v>126</v>
      </c>
      <c r="AU150" s="227" t="s">
        <v>78</v>
      </c>
      <c r="AV150" s="13" t="s">
        <v>78</v>
      </c>
      <c r="AW150" s="13" t="s">
        <v>33</v>
      </c>
      <c r="AX150" s="13" t="s">
        <v>71</v>
      </c>
      <c r="AY150" s="227" t="s">
        <v>114</v>
      </c>
    </row>
    <row r="151" s="14" customFormat="1">
      <c r="A151" s="14"/>
      <c r="B151" s="228"/>
      <c r="C151" s="229"/>
      <c r="D151" s="218" t="s">
        <v>126</v>
      </c>
      <c r="E151" s="230" t="s">
        <v>19</v>
      </c>
      <c r="F151" s="231" t="s">
        <v>129</v>
      </c>
      <c r="G151" s="229"/>
      <c r="H151" s="232">
        <v>42.649999999999999</v>
      </c>
      <c r="I151" s="233"/>
      <c r="J151" s="229"/>
      <c r="K151" s="229"/>
      <c r="L151" s="234"/>
      <c r="M151" s="235"/>
      <c r="N151" s="236"/>
      <c r="O151" s="236"/>
      <c r="P151" s="236"/>
      <c r="Q151" s="236"/>
      <c r="R151" s="236"/>
      <c r="S151" s="236"/>
      <c r="T151" s="237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38" t="s">
        <v>126</v>
      </c>
      <c r="AU151" s="238" t="s">
        <v>78</v>
      </c>
      <c r="AV151" s="14" t="s">
        <v>122</v>
      </c>
      <c r="AW151" s="14" t="s">
        <v>33</v>
      </c>
      <c r="AX151" s="14" t="s">
        <v>76</v>
      </c>
      <c r="AY151" s="238" t="s">
        <v>114</v>
      </c>
    </row>
    <row r="152" s="13" customFormat="1">
      <c r="A152" s="13"/>
      <c r="B152" s="216"/>
      <c r="C152" s="217"/>
      <c r="D152" s="218" t="s">
        <v>126</v>
      </c>
      <c r="E152" s="217"/>
      <c r="F152" s="220" t="s">
        <v>187</v>
      </c>
      <c r="G152" s="217"/>
      <c r="H152" s="221">
        <v>44.783000000000001</v>
      </c>
      <c r="I152" s="222"/>
      <c r="J152" s="217"/>
      <c r="K152" s="217"/>
      <c r="L152" s="223"/>
      <c r="M152" s="224"/>
      <c r="N152" s="225"/>
      <c r="O152" s="225"/>
      <c r="P152" s="225"/>
      <c r="Q152" s="225"/>
      <c r="R152" s="225"/>
      <c r="S152" s="225"/>
      <c r="T152" s="22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27" t="s">
        <v>126</v>
      </c>
      <c r="AU152" s="227" t="s">
        <v>78</v>
      </c>
      <c r="AV152" s="13" t="s">
        <v>78</v>
      </c>
      <c r="AW152" s="13" t="s">
        <v>4</v>
      </c>
      <c r="AX152" s="13" t="s">
        <v>76</v>
      </c>
      <c r="AY152" s="227" t="s">
        <v>114</v>
      </c>
    </row>
    <row r="153" s="2" customFormat="1" ht="21.75" customHeight="1">
      <c r="A153" s="39"/>
      <c r="B153" s="40"/>
      <c r="C153" s="198" t="s">
        <v>192</v>
      </c>
      <c r="D153" s="198" t="s">
        <v>117</v>
      </c>
      <c r="E153" s="199" t="s">
        <v>193</v>
      </c>
      <c r="F153" s="200" t="s">
        <v>194</v>
      </c>
      <c r="G153" s="201" t="s">
        <v>120</v>
      </c>
      <c r="H153" s="202">
        <v>18.288</v>
      </c>
      <c r="I153" s="203"/>
      <c r="J153" s="204">
        <f>ROUND(I153*H153,2)</f>
        <v>0</v>
      </c>
      <c r="K153" s="200" t="s">
        <v>121</v>
      </c>
      <c r="L153" s="45"/>
      <c r="M153" s="205" t="s">
        <v>19</v>
      </c>
      <c r="N153" s="206" t="s">
        <v>42</v>
      </c>
      <c r="O153" s="85"/>
      <c r="P153" s="207">
        <f>O153*H153</f>
        <v>0</v>
      </c>
      <c r="Q153" s="207">
        <v>0.023630000000000002</v>
      </c>
      <c r="R153" s="207">
        <f>Q153*H153</f>
        <v>0.43214544000000005</v>
      </c>
      <c r="S153" s="207">
        <v>0</v>
      </c>
      <c r="T153" s="208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09" t="s">
        <v>122</v>
      </c>
      <c r="AT153" s="209" t="s">
        <v>117</v>
      </c>
      <c r="AU153" s="209" t="s">
        <v>78</v>
      </c>
      <c r="AY153" s="18" t="s">
        <v>114</v>
      </c>
      <c r="BE153" s="210">
        <f>IF(N153="základní",J153,0)</f>
        <v>0</v>
      </c>
      <c r="BF153" s="210">
        <f>IF(N153="snížená",J153,0)</f>
        <v>0</v>
      </c>
      <c r="BG153" s="210">
        <f>IF(N153="zákl. přenesená",J153,0)</f>
        <v>0</v>
      </c>
      <c r="BH153" s="210">
        <f>IF(N153="sníž. přenesená",J153,0)</f>
        <v>0</v>
      </c>
      <c r="BI153" s="210">
        <f>IF(N153="nulová",J153,0)</f>
        <v>0</v>
      </c>
      <c r="BJ153" s="18" t="s">
        <v>76</v>
      </c>
      <c r="BK153" s="210">
        <f>ROUND(I153*H153,2)</f>
        <v>0</v>
      </c>
      <c r="BL153" s="18" t="s">
        <v>122</v>
      </c>
      <c r="BM153" s="209" t="s">
        <v>195</v>
      </c>
    </row>
    <row r="154" s="2" customFormat="1">
      <c r="A154" s="39"/>
      <c r="B154" s="40"/>
      <c r="C154" s="41"/>
      <c r="D154" s="211" t="s">
        <v>124</v>
      </c>
      <c r="E154" s="41"/>
      <c r="F154" s="212" t="s">
        <v>196</v>
      </c>
      <c r="G154" s="41"/>
      <c r="H154" s="41"/>
      <c r="I154" s="213"/>
      <c r="J154" s="41"/>
      <c r="K154" s="41"/>
      <c r="L154" s="45"/>
      <c r="M154" s="214"/>
      <c r="N154" s="215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124</v>
      </c>
      <c r="AU154" s="18" t="s">
        <v>78</v>
      </c>
    </row>
    <row r="155" s="15" customFormat="1">
      <c r="A155" s="15"/>
      <c r="B155" s="239"/>
      <c r="C155" s="240"/>
      <c r="D155" s="218" t="s">
        <v>126</v>
      </c>
      <c r="E155" s="241" t="s">
        <v>19</v>
      </c>
      <c r="F155" s="242" t="s">
        <v>134</v>
      </c>
      <c r="G155" s="240"/>
      <c r="H155" s="241" t="s">
        <v>19</v>
      </c>
      <c r="I155" s="243"/>
      <c r="J155" s="240"/>
      <c r="K155" s="240"/>
      <c r="L155" s="244"/>
      <c r="M155" s="245"/>
      <c r="N155" s="246"/>
      <c r="O155" s="246"/>
      <c r="P155" s="246"/>
      <c r="Q155" s="246"/>
      <c r="R155" s="246"/>
      <c r="S155" s="246"/>
      <c r="T155" s="247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48" t="s">
        <v>126</v>
      </c>
      <c r="AU155" s="248" t="s">
        <v>78</v>
      </c>
      <c r="AV155" s="15" t="s">
        <v>76</v>
      </c>
      <c r="AW155" s="15" t="s">
        <v>33</v>
      </c>
      <c r="AX155" s="15" t="s">
        <v>71</v>
      </c>
      <c r="AY155" s="248" t="s">
        <v>114</v>
      </c>
    </row>
    <row r="156" s="13" customFormat="1">
      <c r="A156" s="13"/>
      <c r="B156" s="216"/>
      <c r="C156" s="217"/>
      <c r="D156" s="218" t="s">
        <v>126</v>
      </c>
      <c r="E156" s="219" t="s">
        <v>19</v>
      </c>
      <c r="F156" s="220" t="s">
        <v>135</v>
      </c>
      <c r="G156" s="217"/>
      <c r="H156" s="221">
        <v>10.01</v>
      </c>
      <c r="I156" s="222"/>
      <c r="J156" s="217"/>
      <c r="K156" s="217"/>
      <c r="L156" s="223"/>
      <c r="M156" s="224"/>
      <c r="N156" s="225"/>
      <c r="O156" s="225"/>
      <c r="P156" s="225"/>
      <c r="Q156" s="225"/>
      <c r="R156" s="225"/>
      <c r="S156" s="225"/>
      <c r="T156" s="22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27" t="s">
        <v>126</v>
      </c>
      <c r="AU156" s="227" t="s">
        <v>78</v>
      </c>
      <c r="AV156" s="13" t="s">
        <v>78</v>
      </c>
      <c r="AW156" s="13" t="s">
        <v>33</v>
      </c>
      <c r="AX156" s="13" t="s">
        <v>71</v>
      </c>
      <c r="AY156" s="227" t="s">
        <v>114</v>
      </c>
    </row>
    <row r="157" s="13" customFormat="1">
      <c r="A157" s="13"/>
      <c r="B157" s="216"/>
      <c r="C157" s="217"/>
      <c r="D157" s="218" t="s">
        <v>126</v>
      </c>
      <c r="E157" s="219" t="s">
        <v>19</v>
      </c>
      <c r="F157" s="220" t="s">
        <v>136</v>
      </c>
      <c r="G157" s="217"/>
      <c r="H157" s="221">
        <v>8.2780000000000005</v>
      </c>
      <c r="I157" s="222"/>
      <c r="J157" s="217"/>
      <c r="K157" s="217"/>
      <c r="L157" s="223"/>
      <c r="M157" s="224"/>
      <c r="N157" s="225"/>
      <c r="O157" s="225"/>
      <c r="P157" s="225"/>
      <c r="Q157" s="225"/>
      <c r="R157" s="225"/>
      <c r="S157" s="225"/>
      <c r="T157" s="22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27" t="s">
        <v>126</v>
      </c>
      <c r="AU157" s="227" t="s">
        <v>78</v>
      </c>
      <c r="AV157" s="13" t="s">
        <v>78</v>
      </c>
      <c r="AW157" s="13" t="s">
        <v>33</v>
      </c>
      <c r="AX157" s="13" t="s">
        <v>71</v>
      </c>
      <c r="AY157" s="227" t="s">
        <v>114</v>
      </c>
    </row>
    <row r="158" s="14" customFormat="1">
      <c r="A158" s="14"/>
      <c r="B158" s="228"/>
      <c r="C158" s="229"/>
      <c r="D158" s="218" t="s">
        <v>126</v>
      </c>
      <c r="E158" s="230" t="s">
        <v>19</v>
      </c>
      <c r="F158" s="231" t="s">
        <v>129</v>
      </c>
      <c r="G158" s="229"/>
      <c r="H158" s="232">
        <v>18.288</v>
      </c>
      <c r="I158" s="233"/>
      <c r="J158" s="229"/>
      <c r="K158" s="229"/>
      <c r="L158" s="234"/>
      <c r="M158" s="235"/>
      <c r="N158" s="236"/>
      <c r="O158" s="236"/>
      <c r="P158" s="236"/>
      <c r="Q158" s="236"/>
      <c r="R158" s="236"/>
      <c r="S158" s="236"/>
      <c r="T158" s="23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38" t="s">
        <v>126</v>
      </c>
      <c r="AU158" s="238" t="s">
        <v>78</v>
      </c>
      <c r="AV158" s="14" t="s">
        <v>122</v>
      </c>
      <c r="AW158" s="14" t="s">
        <v>33</v>
      </c>
      <c r="AX158" s="14" t="s">
        <v>76</v>
      </c>
      <c r="AY158" s="238" t="s">
        <v>114</v>
      </c>
    </row>
    <row r="159" s="2" customFormat="1" ht="24.15" customHeight="1">
      <c r="A159" s="39"/>
      <c r="B159" s="40"/>
      <c r="C159" s="198" t="s">
        <v>197</v>
      </c>
      <c r="D159" s="198" t="s">
        <v>117</v>
      </c>
      <c r="E159" s="199" t="s">
        <v>198</v>
      </c>
      <c r="F159" s="200" t="s">
        <v>199</v>
      </c>
      <c r="G159" s="201" t="s">
        <v>120</v>
      </c>
      <c r="H159" s="202">
        <v>18.288</v>
      </c>
      <c r="I159" s="203"/>
      <c r="J159" s="204">
        <f>ROUND(I159*H159,2)</f>
        <v>0</v>
      </c>
      <c r="K159" s="200" t="s">
        <v>121</v>
      </c>
      <c r="L159" s="45"/>
      <c r="M159" s="205" t="s">
        <v>19</v>
      </c>
      <c r="N159" s="206" t="s">
        <v>42</v>
      </c>
      <c r="O159" s="85"/>
      <c r="P159" s="207">
        <f>O159*H159</f>
        <v>0</v>
      </c>
      <c r="Q159" s="207">
        <v>0.0033</v>
      </c>
      <c r="R159" s="207">
        <f>Q159*H159</f>
        <v>0.060350399999999998</v>
      </c>
      <c r="S159" s="207">
        <v>0</v>
      </c>
      <c r="T159" s="208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09" t="s">
        <v>122</v>
      </c>
      <c r="AT159" s="209" t="s">
        <v>117</v>
      </c>
      <c r="AU159" s="209" t="s">
        <v>78</v>
      </c>
      <c r="AY159" s="18" t="s">
        <v>114</v>
      </c>
      <c r="BE159" s="210">
        <f>IF(N159="základní",J159,0)</f>
        <v>0</v>
      </c>
      <c r="BF159" s="210">
        <f>IF(N159="snížená",J159,0)</f>
        <v>0</v>
      </c>
      <c r="BG159" s="210">
        <f>IF(N159="zákl. přenesená",J159,0)</f>
        <v>0</v>
      </c>
      <c r="BH159" s="210">
        <f>IF(N159="sníž. přenesená",J159,0)</f>
        <v>0</v>
      </c>
      <c r="BI159" s="210">
        <f>IF(N159="nulová",J159,0)</f>
        <v>0</v>
      </c>
      <c r="BJ159" s="18" t="s">
        <v>76</v>
      </c>
      <c r="BK159" s="210">
        <f>ROUND(I159*H159,2)</f>
        <v>0</v>
      </c>
      <c r="BL159" s="18" t="s">
        <v>122</v>
      </c>
      <c r="BM159" s="209" t="s">
        <v>200</v>
      </c>
    </row>
    <row r="160" s="2" customFormat="1">
      <c r="A160" s="39"/>
      <c r="B160" s="40"/>
      <c r="C160" s="41"/>
      <c r="D160" s="211" t="s">
        <v>124</v>
      </c>
      <c r="E160" s="41"/>
      <c r="F160" s="212" t="s">
        <v>201</v>
      </c>
      <c r="G160" s="41"/>
      <c r="H160" s="41"/>
      <c r="I160" s="213"/>
      <c r="J160" s="41"/>
      <c r="K160" s="41"/>
      <c r="L160" s="45"/>
      <c r="M160" s="214"/>
      <c r="N160" s="215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124</v>
      </c>
      <c r="AU160" s="18" t="s">
        <v>78</v>
      </c>
    </row>
    <row r="161" s="15" customFormat="1">
      <c r="A161" s="15"/>
      <c r="B161" s="239"/>
      <c r="C161" s="240"/>
      <c r="D161" s="218" t="s">
        <v>126</v>
      </c>
      <c r="E161" s="241" t="s">
        <v>19</v>
      </c>
      <c r="F161" s="242" t="s">
        <v>134</v>
      </c>
      <c r="G161" s="240"/>
      <c r="H161" s="241" t="s">
        <v>19</v>
      </c>
      <c r="I161" s="243"/>
      <c r="J161" s="240"/>
      <c r="K161" s="240"/>
      <c r="L161" s="244"/>
      <c r="M161" s="245"/>
      <c r="N161" s="246"/>
      <c r="O161" s="246"/>
      <c r="P161" s="246"/>
      <c r="Q161" s="246"/>
      <c r="R161" s="246"/>
      <c r="S161" s="246"/>
      <c r="T161" s="247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48" t="s">
        <v>126</v>
      </c>
      <c r="AU161" s="248" t="s">
        <v>78</v>
      </c>
      <c r="AV161" s="15" t="s">
        <v>76</v>
      </c>
      <c r="AW161" s="15" t="s">
        <v>33</v>
      </c>
      <c r="AX161" s="15" t="s">
        <v>71</v>
      </c>
      <c r="AY161" s="248" t="s">
        <v>114</v>
      </c>
    </row>
    <row r="162" s="13" customFormat="1">
      <c r="A162" s="13"/>
      <c r="B162" s="216"/>
      <c r="C162" s="217"/>
      <c r="D162" s="218" t="s">
        <v>126</v>
      </c>
      <c r="E162" s="219" t="s">
        <v>19</v>
      </c>
      <c r="F162" s="220" t="s">
        <v>135</v>
      </c>
      <c r="G162" s="217"/>
      <c r="H162" s="221">
        <v>10.01</v>
      </c>
      <c r="I162" s="222"/>
      <c r="J162" s="217"/>
      <c r="K162" s="217"/>
      <c r="L162" s="223"/>
      <c r="M162" s="224"/>
      <c r="N162" s="225"/>
      <c r="O162" s="225"/>
      <c r="P162" s="225"/>
      <c r="Q162" s="225"/>
      <c r="R162" s="225"/>
      <c r="S162" s="225"/>
      <c r="T162" s="22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27" t="s">
        <v>126</v>
      </c>
      <c r="AU162" s="227" t="s">
        <v>78</v>
      </c>
      <c r="AV162" s="13" t="s">
        <v>78</v>
      </c>
      <c r="AW162" s="13" t="s">
        <v>33</v>
      </c>
      <c r="AX162" s="13" t="s">
        <v>71</v>
      </c>
      <c r="AY162" s="227" t="s">
        <v>114</v>
      </c>
    </row>
    <row r="163" s="13" customFormat="1">
      <c r="A163" s="13"/>
      <c r="B163" s="216"/>
      <c r="C163" s="217"/>
      <c r="D163" s="218" t="s">
        <v>126</v>
      </c>
      <c r="E163" s="219" t="s">
        <v>19</v>
      </c>
      <c r="F163" s="220" t="s">
        <v>136</v>
      </c>
      <c r="G163" s="217"/>
      <c r="H163" s="221">
        <v>8.2780000000000005</v>
      </c>
      <c r="I163" s="222"/>
      <c r="J163" s="217"/>
      <c r="K163" s="217"/>
      <c r="L163" s="223"/>
      <c r="M163" s="224"/>
      <c r="N163" s="225"/>
      <c r="O163" s="225"/>
      <c r="P163" s="225"/>
      <c r="Q163" s="225"/>
      <c r="R163" s="225"/>
      <c r="S163" s="225"/>
      <c r="T163" s="22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27" t="s">
        <v>126</v>
      </c>
      <c r="AU163" s="227" t="s">
        <v>78</v>
      </c>
      <c r="AV163" s="13" t="s">
        <v>78</v>
      </c>
      <c r="AW163" s="13" t="s">
        <v>33</v>
      </c>
      <c r="AX163" s="13" t="s">
        <v>71</v>
      </c>
      <c r="AY163" s="227" t="s">
        <v>114</v>
      </c>
    </row>
    <row r="164" s="14" customFormat="1">
      <c r="A164" s="14"/>
      <c r="B164" s="228"/>
      <c r="C164" s="229"/>
      <c r="D164" s="218" t="s">
        <v>126</v>
      </c>
      <c r="E164" s="230" t="s">
        <v>19</v>
      </c>
      <c r="F164" s="231" t="s">
        <v>129</v>
      </c>
      <c r="G164" s="229"/>
      <c r="H164" s="232">
        <v>18.288</v>
      </c>
      <c r="I164" s="233"/>
      <c r="J164" s="229"/>
      <c r="K164" s="229"/>
      <c r="L164" s="234"/>
      <c r="M164" s="235"/>
      <c r="N164" s="236"/>
      <c r="O164" s="236"/>
      <c r="P164" s="236"/>
      <c r="Q164" s="236"/>
      <c r="R164" s="236"/>
      <c r="S164" s="236"/>
      <c r="T164" s="237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38" t="s">
        <v>126</v>
      </c>
      <c r="AU164" s="238" t="s">
        <v>78</v>
      </c>
      <c r="AV164" s="14" t="s">
        <v>122</v>
      </c>
      <c r="AW164" s="14" t="s">
        <v>33</v>
      </c>
      <c r="AX164" s="14" t="s">
        <v>76</v>
      </c>
      <c r="AY164" s="238" t="s">
        <v>114</v>
      </c>
    </row>
    <row r="165" s="2" customFormat="1" ht="24.15" customHeight="1">
      <c r="A165" s="39"/>
      <c r="B165" s="40"/>
      <c r="C165" s="198" t="s">
        <v>8</v>
      </c>
      <c r="D165" s="198" t="s">
        <v>117</v>
      </c>
      <c r="E165" s="199" t="s">
        <v>202</v>
      </c>
      <c r="F165" s="200" t="s">
        <v>203</v>
      </c>
      <c r="G165" s="201" t="s">
        <v>120</v>
      </c>
      <c r="H165" s="202">
        <v>102.36</v>
      </c>
      <c r="I165" s="203"/>
      <c r="J165" s="204">
        <f>ROUND(I165*H165,2)</f>
        <v>0</v>
      </c>
      <c r="K165" s="200" t="s">
        <v>121</v>
      </c>
      <c r="L165" s="45"/>
      <c r="M165" s="205" t="s">
        <v>19</v>
      </c>
      <c r="N165" s="206" t="s">
        <v>42</v>
      </c>
      <c r="O165" s="85"/>
      <c r="P165" s="207">
        <f>O165*H165</f>
        <v>0</v>
      </c>
      <c r="Q165" s="207">
        <v>0</v>
      </c>
      <c r="R165" s="207">
        <f>Q165*H165</f>
        <v>0</v>
      </c>
      <c r="S165" s="207">
        <v>0</v>
      </c>
      <c r="T165" s="208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09" t="s">
        <v>122</v>
      </c>
      <c r="AT165" s="209" t="s">
        <v>117</v>
      </c>
      <c r="AU165" s="209" t="s">
        <v>78</v>
      </c>
      <c r="AY165" s="18" t="s">
        <v>114</v>
      </c>
      <c r="BE165" s="210">
        <f>IF(N165="základní",J165,0)</f>
        <v>0</v>
      </c>
      <c r="BF165" s="210">
        <f>IF(N165="snížená",J165,0)</f>
        <v>0</v>
      </c>
      <c r="BG165" s="210">
        <f>IF(N165="zákl. přenesená",J165,0)</f>
        <v>0</v>
      </c>
      <c r="BH165" s="210">
        <f>IF(N165="sníž. přenesená",J165,0)</f>
        <v>0</v>
      </c>
      <c r="BI165" s="210">
        <f>IF(N165="nulová",J165,0)</f>
        <v>0</v>
      </c>
      <c r="BJ165" s="18" t="s">
        <v>76</v>
      </c>
      <c r="BK165" s="210">
        <f>ROUND(I165*H165,2)</f>
        <v>0</v>
      </c>
      <c r="BL165" s="18" t="s">
        <v>122</v>
      </c>
      <c r="BM165" s="209" t="s">
        <v>204</v>
      </c>
    </row>
    <row r="166" s="2" customFormat="1">
      <c r="A166" s="39"/>
      <c r="B166" s="40"/>
      <c r="C166" s="41"/>
      <c r="D166" s="211" t="s">
        <v>124</v>
      </c>
      <c r="E166" s="41"/>
      <c r="F166" s="212" t="s">
        <v>205</v>
      </c>
      <c r="G166" s="41"/>
      <c r="H166" s="41"/>
      <c r="I166" s="213"/>
      <c r="J166" s="41"/>
      <c r="K166" s="41"/>
      <c r="L166" s="45"/>
      <c r="M166" s="214"/>
      <c r="N166" s="215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124</v>
      </c>
      <c r="AU166" s="18" t="s">
        <v>78</v>
      </c>
    </row>
    <row r="167" s="15" customFormat="1">
      <c r="A167" s="15"/>
      <c r="B167" s="239"/>
      <c r="C167" s="240"/>
      <c r="D167" s="218" t="s">
        <v>126</v>
      </c>
      <c r="E167" s="241" t="s">
        <v>19</v>
      </c>
      <c r="F167" s="242" t="s">
        <v>206</v>
      </c>
      <c r="G167" s="240"/>
      <c r="H167" s="241" t="s">
        <v>19</v>
      </c>
      <c r="I167" s="243"/>
      <c r="J167" s="240"/>
      <c r="K167" s="240"/>
      <c r="L167" s="244"/>
      <c r="M167" s="245"/>
      <c r="N167" s="246"/>
      <c r="O167" s="246"/>
      <c r="P167" s="246"/>
      <c r="Q167" s="246"/>
      <c r="R167" s="246"/>
      <c r="S167" s="246"/>
      <c r="T167" s="247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48" t="s">
        <v>126</v>
      </c>
      <c r="AU167" s="248" t="s">
        <v>78</v>
      </c>
      <c r="AV167" s="15" t="s">
        <v>76</v>
      </c>
      <c r="AW167" s="15" t="s">
        <v>33</v>
      </c>
      <c r="AX167" s="15" t="s">
        <v>71</v>
      </c>
      <c r="AY167" s="248" t="s">
        <v>114</v>
      </c>
    </row>
    <row r="168" s="13" customFormat="1">
      <c r="A168" s="13"/>
      <c r="B168" s="216"/>
      <c r="C168" s="217"/>
      <c r="D168" s="218" t="s">
        <v>126</v>
      </c>
      <c r="E168" s="219" t="s">
        <v>19</v>
      </c>
      <c r="F168" s="220" t="s">
        <v>207</v>
      </c>
      <c r="G168" s="217"/>
      <c r="H168" s="221">
        <v>57.119999999999997</v>
      </c>
      <c r="I168" s="222"/>
      <c r="J168" s="217"/>
      <c r="K168" s="217"/>
      <c r="L168" s="223"/>
      <c r="M168" s="224"/>
      <c r="N168" s="225"/>
      <c r="O168" s="225"/>
      <c r="P168" s="225"/>
      <c r="Q168" s="225"/>
      <c r="R168" s="225"/>
      <c r="S168" s="225"/>
      <c r="T168" s="22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27" t="s">
        <v>126</v>
      </c>
      <c r="AU168" s="227" t="s">
        <v>78</v>
      </c>
      <c r="AV168" s="13" t="s">
        <v>78</v>
      </c>
      <c r="AW168" s="13" t="s">
        <v>33</v>
      </c>
      <c r="AX168" s="13" t="s">
        <v>71</v>
      </c>
      <c r="AY168" s="227" t="s">
        <v>114</v>
      </c>
    </row>
    <row r="169" s="13" customFormat="1">
      <c r="A169" s="13"/>
      <c r="B169" s="216"/>
      <c r="C169" s="217"/>
      <c r="D169" s="218" t="s">
        <v>126</v>
      </c>
      <c r="E169" s="219" t="s">
        <v>19</v>
      </c>
      <c r="F169" s="220" t="s">
        <v>208</v>
      </c>
      <c r="G169" s="217"/>
      <c r="H169" s="221">
        <v>45.240000000000002</v>
      </c>
      <c r="I169" s="222"/>
      <c r="J169" s="217"/>
      <c r="K169" s="217"/>
      <c r="L169" s="223"/>
      <c r="M169" s="224"/>
      <c r="N169" s="225"/>
      <c r="O169" s="225"/>
      <c r="P169" s="225"/>
      <c r="Q169" s="225"/>
      <c r="R169" s="225"/>
      <c r="S169" s="225"/>
      <c r="T169" s="22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27" t="s">
        <v>126</v>
      </c>
      <c r="AU169" s="227" t="s">
        <v>78</v>
      </c>
      <c r="AV169" s="13" t="s">
        <v>78</v>
      </c>
      <c r="AW169" s="13" t="s">
        <v>33</v>
      </c>
      <c r="AX169" s="13" t="s">
        <v>71</v>
      </c>
      <c r="AY169" s="227" t="s">
        <v>114</v>
      </c>
    </row>
    <row r="170" s="14" customFormat="1">
      <c r="A170" s="14"/>
      <c r="B170" s="228"/>
      <c r="C170" s="229"/>
      <c r="D170" s="218" t="s">
        <v>126</v>
      </c>
      <c r="E170" s="230" t="s">
        <v>19</v>
      </c>
      <c r="F170" s="231" t="s">
        <v>129</v>
      </c>
      <c r="G170" s="229"/>
      <c r="H170" s="232">
        <v>102.36</v>
      </c>
      <c r="I170" s="233"/>
      <c r="J170" s="229"/>
      <c r="K170" s="229"/>
      <c r="L170" s="234"/>
      <c r="M170" s="235"/>
      <c r="N170" s="236"/>
      <c r="O170" s="236"/>
      <c r="P170" s="236"/>
      <c r="Q170" s="236"/>
      <c r="R170" s="236"/>
      <c r="S170" s="236"/>
      <c r="T170" s="237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38" t="s">
        <v>126</v>
      </c>
      <c r="AU170" s="238" t="s">
        <v>78</v>
      </c>
      <c r="AV170" s="14" t="s">
        <v>122</v>
      </c>
      <c r="AW170" s="14" t="s">
        <v>33</v>
      </c>
      <c r="AX170" s="14" t="s">
        <v>76</v>
      </c>
      <c r="AY170" s="238" t="s">
        <v>114</v>
      </c>
    </row>
    <row r="171" s="2" customFormat="1" ht="21.75" customHeight="1">
      <c r="A171" s="39"/>
      <c r="B171" s="40"/>
      <c r="C171" s="198" t="s">
        <v>209</v>
      </c>
      <c r="D171" s="198" t="s">
        <v>117</v>
      </c>
      <c r="E171" s="199" t="s">
        <v>210</v>
      </c>
      <c r="F171" s="200" t="s">
        <v>211</v>
      </c>
      <c r="G171" s="201" t="s">
        <v>120</v>
      </c>
      <c r="H171" s="202">
        <v>14.928000000000001</v>
      </c>
      <c r="I171" s="203"/>
      <c r="J171" s="204">
        <f>ROUND(I171*H171,2)</f>
        <v>0</v>
      </c>
      <c r="K171" s="200" t="s">
        <v>212</v>
      </c>
      <c r="L171" s="45"/>
      <c r="M171" s="205" t="s">
        <v>19</v>
      </c>
      <c r="N171" s="206" t="s">
        <v>42</v>
      </c>
      <c r="O171" s="85"/>
      <c r="P171" s="207">
        <f>O171*H171</f>
        <v>0</v>
      </c>
      <c r="Q171" s="207">
        <v>0.074260000000000007</v>
      </c>
      <c r="R171" s="207">
        <f>Q171*H171</f>
        <v>1.1085532800000002</v>
      </c>
      <c r="S171" s="207">
        <v>0</v>
      </c>
      <c r="T171" s="208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09" t="s">
        <v>122</v>
      </c>
      <c r="AT171" s="209" t="s">
        <v>117</v>
      </c>
      <c r="AU171" s="209" t="s">
        <v>78</v>
      </c>
      <c r="AY171" s="18" t="s">
        <v>114</v>
      </c>
      <c r="BE171" s="210">
        <f>IF(N171="základní",J171,0)</f>
        <v>0</v>
      </c>
      <c r="BF171" s="210">
        <f>IF(N171="snížená",J171,0)</f>
        <v>0</v>
      </c>
      <c r="BG171" s="210">
        <f>IF(N171="zákl. přenesená",J171,0)</f>
        <v>0</v>
      </c>
      <c r="BH171" s="210">
        <f>IF(N171="sníž. přenesená",J171,0)</f>
        <v>0</v>
      </c>
      <c r="BI171" s="210">
        <f>IF(N171="nulová",J171,0)</f>
        <v>0</v>
      </c>
      <c r="BJ171" s="18" t="s">
        <v>76</v>
      </c>
      <c r="BK171" s="210">
        <f>ROUND(I171*H171,2)</f>
        <v>0</v>
      </c>
      <c r="BL171" s="18" t="s">
        <v>122</v>
      </c>
      <c r="BM171" s="209" t="s">
        <v>213</v>
      </c>
    </row>
    <row r="172" s="15" customFormat="1">
      <c r="A172" s="15"/>
      <c r="B172" s="239"/>
      <c r="C172" s="240"/>
      <c r="D172" s="218" t="s">
        <v>126</v>
      </c>
      <c r="E172" s="241" t="s">
        <v>19</v>
      </c>
      <c r="F172" s="242" t="s">
        <v>214</v>
      </c>
      <c r="G172" s="240"/>
      <c r="H172" s="241" t="s">
        <v>19</v>
      </c>
      <c r="I172" s="243"/>
      <c r="J172" s="240"/>
      <c r="K172" s="240"/>
      <c r="L172" s="244"/>
      <c r="M172" s="245"/>
      <c r="N172" s="246"/>
      <c r="O172" s="246"/>
      <c r="P172" s="246"/>
      <c r="Q172" s="246"/>
      <c r="R172" s="246"/>
      <c r="S172" s="246"/>
      <c r="T172" s="247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48" t="s">
        <v>126</v>
      </c>
      <c r="AU172" s="248" t="s">
        <v>78</v>
      </c>
      <c r="AV172" s="15" t="s">
        <v>76</v>
      </c>
      <c r="AW172" s="15" t="s">
        <v>33</v>
      </c>
      <c r="AX172" s="15" t="s">
        <v>71</v>
      </c>
      <c r="AY172" s="248" t="s">
        <v>114</v>
      </c>
    </row>
    <row r="173" s="13" customFormat="1">
      <c r="A173" s="13"/>
      <c r="B173" s="216"/>
      <c r="C173" s="217"/>
      <c r="D173" s="218" t="s">
        <v>126</v>
      </c>
      <c r="E173" s="219" t="s">
        <v>19</v>
      </c>
      <c r="F173" s="220" t="s">
        <v>215</v>
      </c>
      <c r="G173" s="217"/>
      <c r="H173" s="221">
        <v>14.928000000000001</v>
      </c>
      <c r="I173" s="222"/>
      <c r="J173" s="217"/>
      <c r="K173" s="217"/>
      <c r="L173" s="223"/>
      <c r="M173" s="224"/>
      <c r="N173" s="225"/>
      <c r="O173" s="225"/>
      <c r="P173" s="225"/>
      <c r="Q173" s="225"/>
      <c r="R173" s="225"/>
      <c r="S173" s="225"/>
      <c r="T173" s="22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27" t="s">
        <v>126</v>
      </c>
      <c r="AU173" s="227" t="s">
        <v>78</v>
      </c>
      <c r="AV173" s="13" t="s">
        <v>78</v>
      </c>
      <c r="AW173" s="13" t="s">
        <v>33</v>
      </c>
      <c r="AX173" s="13" t="s">
        <v>71</v>
      </c>
      <c r="AY173" s="227" t="s">
        <v>114</v>
      </c>
    </row>
    <row r="174" s="14" customFormat="1">
      <c r="A174" s="14"/>
      <c r="B174" s="228"/>
      <c r="C174" s="229"/>
      <c r="D174" s="218" t="s">
        <v>126</v>
      </c>
      <c r="E174" s="230" t="s">
        <v>19</v>
      </c>
      <c r="F174" s="231" t="s">
        <v>129</v>
      </c>
      <c r="G174" s="229"/>
      <c r="H174" s="232">
        <v>14.928000000000001</v>
      </c>
      <c r="I174" s="233"/>
      <c r="J174" s="229"/>
      <c r="K174" s="229"/>
      <c r="L174" s="234"/>
      <c r="M174" s="235"/>
      <c r="N174" s="236"/>
      <c r="O174" s="236"/>
      <c r="P174" s="236"/>
      <c r="Q174" s="236"/>
      <c r="R174" s="236"/>
      <c r="S174" s="236"/>
      <c r="T174" s="23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38" t="s">
        <v>126</v>
      </c>
      <c r="AU174" s="238" t="s">
        <v>78</v>
      </c>
      <c r="AV174" s="14" t="s">
        <v>122</v>
      </c>
      <c r="AW174" s="14" t="s">
        <v>33</v>
      </c>
      <c r="AX174" s="14" t="s">
        <v>76</v>
      </c>
      <c r="AY174" s="238" t="s">
        <v>114</v>
      </c>
    </row>
    <row r="175" s="2" customFormat="1" ht="33" customHeight="1">
      <c r="A175" s="39"/>
      <c r="B175" s="40"/>
      <c r="C175" s="198" t="s">
        <v>216</v>
      </c>
      <c r="D175" s="198" t="s">
        <v>117</v>
      </c>
      <c r="E175" s="199" t="s">
        <v>217</v>
      </c>
      <c r="F175" s="200" t="s">
        <v>218</v>
      </c>
      <c r="G175" s="201" t="s">
        <v>120</v>
      </c>
      <c r="H175" s="202">
        <v>1.5600000000000001</v>
      </c>
      <c r="I175" s="203"/>
      <c r="J175" s="204">
        <f>ROUND(I175*H175,2)</f>
        <v>0</v>
      </c>
      <c r="K175" s="200" t="s">
        <v>121</v>
      </c>
      <c r="L175" s="45"/>
      <c r="M175" s="205" t="s">
        <v>19</v>
      </c>
      <c r="N175" s="206" t="s">
        <v>42</v>
      </c>
      <c r="O175" s="85"/>
      <c r="P175" s="207">
        <f>O175*H175</f>
        <v>0</v>
      </c>
      <c r="Q175" s="207">
        <v>0.093359999999999999</v>
      </c>
      <c r="R175" s="207">
        <f>Q175*H175</f>
        <v>0.14564160000000001</v>
      </c>
      <c r="S175" s="207">
        <v>0</v>
      </c>
      <c r="T175" s="208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09" t="s">
        <v>122</v>
      </c>
      <c r="AT175" s="209" t="s">
        <v>117</v>
      </c>
      <c r="AU175" s="209" t="s">
        <v>78</v>
      </c>
      <c r="AY175" s="18" t="s">
        <v>114</v>
      </c>
      <c r="BE175" s="210">
        <f>IF(N175="základní",J175,0)</f>
        <v>0</v>
      </c>
      <c r="BF175" s="210">
        <f>IF(N175="snížená",J175,0)</f>
        <v>0</v>
      </c>
      <c r="BG175" s="210">
        <f>IF(N175="zákl. přenesená",J175,0)</f>
        <v>0</v>
      </c>
      <c r="BH175" s="210">
        <f>IF(N175="sníž. přenesená",J175,0)</f>
        <v>0</v>
      </c>
      <c r="BI175" s="210">
        <f>IF(N175="nulová",J175,0)</f>
        <v>0</v>
      </c>
      <c r="BJ175" s="18" t="s">
        <v>76</v>
      </c>
      <c r="BK175" s="210">
        <f>ROUND(I175*H175,2)</f>
        <v>0</v>
      </c>
      <c r="BL175" s="18" t="s">
        <v>122</v>
      </c>
      <c r="BM175" s="209" t="s">
        <v>219</v>
      </c>
    </row>
    <row r="176" s="2" customFormat="1">
      <c r="A176" s="39"/>
      <c r="B176" s="40"/>
      <c r="C176" s="41"/>
      <c r="D176" s="211" t="s">
        <v>124</v>
      </c>
      <c r="E176" s="41"/>
      <c r="F176" s="212" t="s">
        <v>220</v>
      </c>
      <c r="G176" s="41"/>
      <c r="H176" s="41"/>
      <c r="I176" s="213"/>
      <c r="J176" s="41"/>
      <c r="K176" s="41"/>
      <c r="L176" s="45"/>
      <c r="M176" s="214"/>
      <c r="N176" s="215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124</v>
      </c>
      <c r="AU176" s="18" t="s">
        <v>78</v>
      </c>
    </row>
    <row r="177" s="15" customFormat="1">
      <c r="A177" s="15"/>
      <c r="B177" s="239"/>
      <c r="C177" s="240"/>
      <c r="D177" s="218" t="s">
        <v>126</v>
      </c>
      <c r="E177" s="241" t="s">
        <v>19</v>
      </c>
      <c r="F177" s="242" t="s">
        <v>221</v>
      </c>
      <c r="G177" s="240"/>
      <c r="H177" s="241" t="s">
        <v>19</v>
      </c>
      <c r="I177" s="243"/>
      <c r="J177" s="240"/>
      <c r="K177" s="240"/>
      <c r="L177" s="244"/>
      <c r="M177" s="245"/>
      <c r="N177" s="246"/>
      <c r="O177" s="246"/>
      <c r="P177" s="246"/>
      <c r="Q177" s="246"/>
      <c r="R177" s="246"/>
      <c r="S177" s="246"/>
      <c r="T177" s="247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48" t="s">
        <v>126</v>
      </c>
      <c r="AU177" s="248" t="s">
        <v>78</v>
      </c>
      <c r="AV177" s="15" t="s">
        <v>76</v>
      </c>
      <c r="AW177" s="15" t="s">
        <v>33</v>
      </c>
      <c r="AX177" s="15" t="s">
        <v>71</v>
      </c>
      <c r="AY177" s="248" t="s">
        <v>114</v>
      </c>
    </row>
    <row r="178" s="15" customFormat="1">
      <c r="A178" s="15"/>
      <c r="B178" s="239"/>
      <c r="C178" s="240"/>
      <c r="D178" s="218" t="s">
        <v>126</v>
      </c>
      <c r="E178" s="241" t="s">
        <v>19</v>
      </c>
      <c r="F178" s="242" t="s">
        <v>222</v>
      </c>
      <c r="G178" s="240"/>
      <c r="H178" s="241" t="s">
        <v>19</v>
      </c>
      <c r="I178" s="243"/>
      <c r="J178" s="240"/>
      <c r="K178" s="240"/>
      <c r="L178" s="244"/>
      <c r="M178" s="245"/>
      <c r="N178" s="246"/>
      <c r="O178" s="246"/>
      <c r="P178" s="246"/>
      <c r="Q178" s="246"/>
      <c r="R178" s="246"/>
      <c r="S178" s="246"/>
      <c r="T178" s="247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48" t="s">
        <v>126</v>
      </c>
      <c r="AU178" s="248" t="s">
        <v>78</v>
      </c>
      <c r="AV178" s="15" t="s">
        <v>76</v>
      </c>
      <c r="AW178" s="15" t="s">
        <v>33</v>
      </c>
      <c r="AX178" s="15" t="s">
        <v>71</v>
      </c>
      <c r="AY178" s="248" t="s">
        <v>114</v>
      </c>
    </row>
    <row r="179" s="13" customFormat="1">
      <c r="A179" s="13"/>
      <c r="B179" s="216"/>
      <c r="C179" s="217"/>
      <c r="D179" s="218" t="s">
        <v>126</v>
      </c>
      <c r="E179" s="219" t="s">
        <v>19</v>
      </c>
      <c r="F179" s="220" t="s">
        <v>223</v>
      </c>
      <c r="G179" s="217"/>
      <c r="H179" s="221">
        <v>0.78000000000000003</v>
      </c>
      <c r="I179" s="222"/>
      <c r="J179" s="217"/>
      <c r="K179" s="217"/>
      <c r="L179" s="223"/>
      <c r="M179" s="224"/>
      <c r="N179" s="225"/>
      <c r="O179" s="225"/>
      <c r="P179" s="225"/>
      <c r="Q179" s="225"/>
      <c r="R179" s="225"/>
      <c r="S179" s="225"/>
      <c r="T179" s="22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27" t="s">
        <v>126</v>
      </c>
      <c r="AU179" s="227" t="s">
        <v>78</v>
      </c>
      <c r="AV179" s="13" t="s">
        <v>78</v>
      </c>
      <c r="AW179" s="13" t="s">
        <v>33</v>
      </c>
      <c r="AX179" s="13" t="s">
        <v>71</v>
      </c>
      <c r="AY179" s="227" t="s">
        <v>114</v>
      </c>
    </row>
    <row r="180" s="13" customFormat="1">
      <c r="A180" s="13"/>
      <c r="B180" s="216"/>
      <c r="C180" s="217"/>
      <c r="D180" s="218" t="s">
        <v>126</v>
      </c>
      <c r="E180" s="219" t="s">
        <v>19</v>
      </c>
      <c r="F180" s="220" t="s">
        <v>223</v>
      </c>
      <c r="G180" s="217"/>
      <c r="H180" s="221">
        <v>0.78000000000000003</v>
      </c>
      <c r="I180" s="222"/>
      <c r="J180" s="217"/>
      <c r="K180" s="217"/>
      <c r="L180" s="223"/>
      <c r="M180" s="224"/>
      <c r="N180" s="225"/>
      <c r="O180" s="225"/>
      <c r="P180" s="225"/>
      <c r="Q180" s="225"/>
      <c r="R180" s="225"/>
      <c r="S180" s="225"/>
      <c r="T180" s="22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27" t="s">
        <v>126</v>
      </c>
      <c r="AU180" s="227" t="s">
        <v>78</v>
      </c>
      <c r="AV180" s="13" t="s">
        <v>78</v>
      </c>
      <c r="AW180" s="13" t="s">
        <v>33</v>
      </c>
      <c r="AX180" s="13" t="s">
        <v>71</v>
      </c>
      <c r="AY180" s="227" t="s">
        <v>114</v>
      </c>
    </row>
    <row r="181" s="14" customFormat="1">
      <c r="A181" s="14"/>
      <c r="B181" s="228"/>
      <c r="C181" s="229"/>
      <c r="D181" s="218" t="s">
        <v>126</v>
      </c>
      <c r="E181" s="230" t="s">
        <v>19</v>
      </c>
      <c r="F181" s="231" t="s">
        <v>129</v>
      </c>
      <c r="G181" s="229"/>
      <c r="H181" s="232">
        <v>1.5600000000000001</v>
      </c>
      <c r="I181" s="233"/>
      <c r="J181" s="229"/>
      <c r="K181" s="229"/>
      <c r="L181" s="234"/>
      <c r="M181" s="235"/>
      <c r="N181" s="236"/>
      <c r="O181" s="236"/>
      <c r="P181" s="236"/>
      <c r="Q181" s="236"/>
      <c r="R181" s="236"/>
      <c r="S181" s="236"/>
      <c r="T181" s="237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38" t="s">
        <v>126</v>
      </c>
      <c r="AU181" s="238" t="s">
        <v>78</v>
      </c>
      <c r="AV181" s="14" t="s">
        <v>122</v>
      </c>
      <c r="AW181" s="14" t="s">
        <v>33</v>
      </c>
      <c r="AX181" s="14" t="s">
        <v>76</v>
      </c>
      <c r="AY181" s="238" t="s">
        <v>114</v>
      </c>
    </row>
    <row r="182" s="12" customFormat="1" ht="22.8" customHeight="1">
      <c r="A182" s="12"/>
      <c r="B182" s="182"/>
      <c r="C182" s="183"/>
      <c r="D182" s="184" t="s">
        <v>70</v>
      </c>
      <c r="E182" s="196" t="s">
        <v>172</v>
      </c>
      <c r="F182" s="196" t="s">
        <v>224</v>
      </c>
      <c r="G182" s="183"/>
      <c r="H182" s="183"/>
      <c r="I182" s="186"/>
      <c r="J182" s="197">
        <f>BK182</f>
        <v>0</v>
      </c>
      <c r="K182" s="183"/>
      <c r="L182" s="188"/>
      <c r="M182" s="189"/>
      <c r="N182" s="190"/>
      <c r="O182" s="190"/>
      <c r="P182" s="191">
        <f>SUM(P183:P243)</f>
        <v>0</v>
      </c>
      <c r="Q182" s="190"/>
      <c r="R182" s="191">
        <f>SUM(R183:R243)</f>
        <v>0.0065519999999999997</v>
      </c>
      <c r="S182" s="190"/>
      <c r="T182" s="192">
        <f>SUM(T183:T243)</f>
        <v>6.94557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93" t="s">
        <v>76</v>
      </c>
      <c r="AT182" s="194" t="s">
        <v>70</v>
      </c>
      <c r="AU182" s="194" t="s">
        <v>76</v>
      </c>
      <c r="AY182" s="193" t="s">
        <v>114</v>
      </c>
      <c r="BK182" s="195">
        <f>SUM(BK183:BK243)</f>
        <v>0</v>
      </c>
    </row>
    <row r="183" s="2" customFormat="1" ht="24.15" customHeight="1">
      <c r="A183" s="39"/>
      <c r="B183" s="40"/>
      <c r="C183" s="198" t="s">
        <v>225</v>
      </c>
      <c r="D183" s="198" t="s">
        <v>117</v>
      </c>
      <c r="E183" s="199" t="s">
        <v>226</v>
      </c>
      <c r="F183" s="200" t="s">
        <v>227</v>
      </c>
      <c r="G183" s="201" t="s">
        <v>120</v>
      </c>
      <c r="H183" s="202">
        <v>341.19999999999999</v>
      </c>
      <c r="I183" s="203"/>
      <c r="J183" s="204">
        <f>ROUND(I183*H183,2)</f>
        <v>0</v>
      </c>
      <c r="K183" s="200" t="s">
        <v>121</v>
      </c>
      <c r="L183" s="45"/>
      <c r="M183" s="205" t="s">
        <v>19</v>
      </c>
      <c r="N183" s="206" t="s">
        <v>42</v>
      </c>
      <c r="O183" s="85"/>
      <c r="P183" s="207">
        <f>O183*H183</f>
        <v>0</v>
      </c>
      <c r="Q183" s="207">
        <v>0</v>
      </c>
      <c r="R183" s="207">
        <f>Q183*H183</f>
        <v>0</v>
      </c>
      <c r="S183" s="207">
        <v>0</v>
      </c>
      <c r="T183" s="208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09" t="s">
        <v>122</v>
      </c>
      <c r="AT183" s="209" t="s">
        <v>117</v>
      </c>
      <c r="AU183" s="209" t="s">
        <v>78</v>
      </c>
      <c r="AY183" s="18" t="s">
        <v>114</v>
      </c>
      <c r="BE183" s="210">
        <f>IF(N183="základní",J183,0)</f>
        <v>0</v>
      </c>
      <c r="BF183" s="210">
        <f>IF(N183="snížená",J183,0)</f>
        <v>0</v>
      </c>
      <c r="BG183" s="210">
        <f>IF(N183="zákl. přenesená",J183,0)</f>
        <v>0</v>
      </c>
      <c r="BH183" s="210">
        <f>IF(N183="sníž. přenesená",J183,0)</f>
        <v>0</v>
      </c>
      <c r="BI183" s="210">
        <f>IF(N183="nulová",J183,0)</f>
        <v>0</v>
      </c>
      <c r="BJ183" s="18" t="s">
        <v>76</v>
      </c>
      <c r="BK183" s="210">
        <f>ROUND(I183*H183,2)</f>
        <v>0</v>
      </c>
      <c r="BL183" s="18" t="s">
        <v>122</v>
      </c>
      <c r="BM183" s="209" t="s">
        <v>228</v>
      </c>
    </row>
    <row r="184" s="2" customFormat="1">
      <c r="A184" s="39"/>
      <c r="B184" s="40"/>
      <c r="C184" s="41"/>
      <c r="D184" s="211" t="s">
        <v>124</v>
      </c>
      <c r="E184" s="41"/>
      <c r="F184" s="212" t="s">
        <v>229</v>
      </c>
      <c r="G184" s="41"/>
      <c r="H184" s="41"/>
      <c r="I184" s="213"/>
      <c r="J184" s="41"/>
      <c r="K184" s="41"/>
      <c r="L184" s="45"/>
      <c r="M184" s="214"/>
      <c r="N184" s="215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124</v>
      </c>
      <c r="AU184" s="18" t="s">
        <v>78</v>
      </c>
    </row>
    <row r="185" s="13" customFormat="1">
      <c r="A185" s="13"/>
      <c r="B185" s="216"/>
      <c r="C185" s="217"/>
      <c r="D185" s="218" t="s">
        <v>126</v>
      </c>
      <c r="E185" s="219" t="s">
        <v>19</v>
      </c>
      <c r="F185" s="220" t="s">
        <v>230</v>
      </c>
      <c r="G185" s="217"/>
      <c r="H185" s="221">
        <v>341.19999999999999</v>
      </c>
      <c r="I185" s="222"/>
      <c r="J185" s="217"/>
      <c r="K185" s="217"/>
      <c r="L185" s="223"/>
      <c r="M185" s="224"/>
      <c r="N185" s="225"/>
      <c r="O185" s="225"/>
      <c r="P185" s="225"/>
      <c r="Q185" s="225"/>
      <c r="R185" s="225"/>
      <c r="S185" s="225"/>
      <c r="T185" s="22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27" t="s">
        <v>126</v>
      </c>
      <c r="AU185" s="227" t="s">
        <v>78</v>
      </c>
      <c r="AV185" s="13" t="s">
        <v>78</v>
      </c>
      <c r="AW185" s="13" t="s">
        <v>33</v>
      </c>
      <c r="AX185" s="13" t="s">
        <v>71</v>
      </c>
      <c r="AY185" s="227" t="s">
        <v>114</v>
      </c>
    </row>
    <row r="186" s="14" customFormat="1">
      <c r="A186" s="14"/>
      <c r="B186" s="228"/>
      <c r="C186" s="229"/>
      <c r="D186" s="218" t="s">
        <v>126</v>
      </c>
      <c r="E186" s="230" t="s">
        <v>19</v>
      </c>
      <c r="F186" s="231" t="s">
        <v>129</v>
      </c>
      <c r="G186" s="229"/>
      <c r="H186" s="232">
        <v>341.19999999999999</v>
      </c>
      <c r="I186" s="233"/>
      <c r="J186" s="229"/>
      <c r="K186" s="229"/>
      <c r="L186" s="234"/>
      <c r="M186" s="235"/>
      <c r="N186" s="236"/>
      <c r="O186" s="236"/>
      <c r="P186" s="236"/>
      <c r="Q186" s="236"/>
      <c r="R186" s="236"/>
      <c r="S186" s="236"/>
      <c r="T186" s="23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38" t="s">
        <v>126</v>
      </c>
      <c r="AU186" s="238" t="s">
        <v>78</v>
      </c>
      <c r="AV186" s="14" t="s">
        <v>122</v>
      </c>
      <c r="AW186" s="14" t="s">
        <v>33</v>
      </c>
      <c r="AX186" s="14" t="s">
        <v>76</v>
      </c>
      <c r="AY186" s="238" t="s">
        <v>114</v>
      </c>
    </row>
    <row r="187" s="2" customFormat="1" ht="24.15" customHeight="1">
      <c r="A187" s="39"/>
      <c r="B187" s="40"/>
      <c r="C187" s="198" t="s">
        <v>231</v>
      </c>
      <c r="D187" s="198" t="s">
        <v>117</v>
      </c>
      <c r="E187" s="199" t="s">
        <v>232</v>
      </c>
      <c r="F187" s="200" t="s">
        <v>233</v>
      </c>
      <c r="G187" s="201" t="s">
        <v>120</v>
      </c>
      <c r="H187" s="202">
        <v>20472</v>
      </c>
      <c r="I187" s="203"/>
      <c r="J187" s="204">
        <f>ROUND(I187*H187,2)</f>
        <v>0</v>
      </c>
      <c r="K187" s="200" t="s">
        <v>121</v>
      </c>
      <c r="L187" s="45"/>
      <c r="M187" s="205" t="s">
        <v>19</v>
      </c>
      <c r="N187" s="206" t="s">
        <v>42</v>
      </c>
      <c r="O187" s="85"/>
      <c r="P187" s="207">
        <f>O187*H187</f>
        <v>0</v>
      </c>
      <c r="Q187" s="207">
        <v>0</v>
      </c>
      <c r="R187" s="207">
        <f>Q187*H187</f>
        <v>0</v>
      </c>
      <c r="S187" s="207">
        <v>0</v>
      </c>
      <c r="T187" s="208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09" t="s">
        <v>122</v>
      </c>
      <c r="AT187" s="209" t="s">
        <v>117</v>
      </c>
      <c r="AU187" s="209" t="s">
        <v>78</v>
      </c>
      <c r="AY187" s="18" t="s">
        <v>114</v>
      </c>
      <c r="BE187" s="210">
        <f>IF(N187="základní",J187,0)</f>
        <v>0</v>
      </c>
      <c r="BF187" s="210">
        <f>IF(N187="snížená",J187,0)</f>
        <v>0</v>
      </c>
      <c r="BG187" s="210">
        <f>IF(N187="zákl. přenesená",J187,0)</f>
        <v>0</v>
      </c>
      <c r="BH187" s="210">
        <f>IF(N187="sníž. přenesená",J187,0)</f>
        <v>0</v>
      </c>
      <c r="BI187" s="210">
        <f>IF(N187="nulová",J187,0)</f>
        <v>0</v>
      </c>
      <c r="BJ187" s="18" t="s">
        <v>76</v>
      </c>
      <c r="BK187" s="210">
        <f>ROUND(I187*H187,2)</f>
        <v>0</v>
      </c>
      <c r="BL187" s="18" t="s">
        <v>122</v>
      </c>
      <c r="BM187" s="209" t="s">
        <v>234</v>
      </c>
    </row>
    <row r="188" s="2" customFormat="1">
      <c r="A188" s="39"/>
      <c r="B188" s="40"/>
      <c r="C188" s="41"/>
      <c r="D188" s="211" t="s">
        <v>124</v>
      </c>
      <c r="E188" s="41"/>
      <c r="F188" s="212" t="s">
        <v>235</v>
      </c>
      <c r="G188" s="41"/>
      <c r="H188" s="41"/>
      <c r="I188" s="213"/>
      <c r="J188" s="41"/>
      <c r="K188" s="41"/>
      <c r="L188" s="45"/>
      <c r="M188" s="214"/>
      <c r="N188" s="215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124</v>
      </c>
      <c r="AU188" s="18" t="s">
        <v>78</v>
      </c>
    </row>
    <row r="189" s="13" customFormat="1">
      <c r="A189" s="13"/>
      <c r="B189" s="216"/>
      <c r="C189" s="217"/>
      <c r="D189" s="218" t="s">
        <v>126</v>
      </c>
      <c r="E189" s="219" t="s">
        <v>19</v>
      </c>
      <c r="F189" s="220" t="s">
        <v>236</v>
      </c>
      <c r="G189" s="217"/>
      <c r="H189" s="221">
        <v>20472</v>
      </c>
      <c r="I189" s="222"/>
      <c r="J189" s="217"/>
      <c r="K189" s="217"/>
      <c r="L189" s="223"/>
      <c r="M189" s="224"/>
      <c r="N189" s="225"/>
      <c r="O189" s="225"/>
      <c r="P189" s="225"/>
      <c r="Q189" s="225"/>
      <c r="R189" s="225"/>
      <c r="S189" s="225"/>
      <c r="T189" s="22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27" t="s">
        <v>126</v>
      </c>
      <c r="AU189" s="227" t="s">
        <v>78</v>
      </c>
      <c r="AV189" s="13" t="s">
        <v>78</v>
      </c>
      <c r="AW189" s="13" t="s">
        <v>33</v>
      </c>
      <c r="AX189" s="13" t="s">
        <v>71</v>
      </c>
      <c r="AY189" s="227" t="s">
        <v>114</v>
      </c>
    </row>
    <row r="190" s="14" customFormat="1">
      <c r="A190" s="14"/>
      <c r="B190" s="228"/>
      <c r="C190" s="229"/>
      <c r="D190" s="218" t="s">
        <v>126</v>
      </c>
      <c r="E190" s="230" t="s">
        <v>19</v>
      </c>
      <c r="F190" s="231" t="s">
        <v>129</v>
      </c>
      <c r="G190" s="229"/>
      <c r="H190" s="232">
        <v>20472</v>
      </c>
      <c r="I190" s="233"/>
      <c r="J190" s="229"/>
      <c r="K190" s="229"/>
      <c r="L190" s="234"/>
      <c r="M190" s="235"/>
      <c r="N190" s="236"/>
      <c r="O190" s="236"/>
      <c r="P190" s="236"/>
      <c r="Q190" s="236"/>
      <c r="R190" s="236"/>
      <c r="S190" s="236"/>
      <c r="T190" s="237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38" t="s">
        <v>126</v>
      </c>
      <c r="AU190" s="238" t="s">
        <v>78</v>
      </c>
      <c r="AV190" s="14" t="s">
        <v>122</v>
      </c>
      <c r="AW190" s="14" t="s">
        <v>33</v>
      </c>
      <c r="AX190" s="14" t="s">
        <v>76</v>
      </c>
      <c r="AY190" s="238" t="s">
        <v>114</v>
      </c>
    </row>
    <row r="191" s="2" customFormat="1" ht="24.15" customHeight="1">
      <c r="A191" s="39"/>
      <c r="B191" s="40"/>
      <c r="C191" s="198" t="s">
        <v>237</v>
      </c>
      <c r="D191" s="198" t="s">
        <v>117</v>
      </c>
      <c r="E191" s="199" t="s">
        <v>238</v>
      </c>
      <c r="F191" s="200" t="s">
        <v>239</v>
      </c>
      <c r="G191" s="201" t="s">
        <v>120</v>
      </c>
      <c r="H191" s="202">
        <v>341.19999999999999</v>
      </c>
      <c r="I191" s="203"/>
      <c r="J191" s="204">
        <f>ROUND(I191*H191,2)</f>
        <v>0</v>
      </c>
      <c r="K191" s="200" t="s">
        <v>121</v>
      </c>
      <c r="L191" s="45"/>
      <c r="M191" s="205" t="s">
        <v>19</v>
      </c>
      <c r="N191" s="206" t="s">
        <v>42</v>
      </c>
      <c r="O191" s="85"/>
      <c r="P191" s="207">
        <f>O191*H191</f>
        <v>0</v>
      </c>
      <c r="Q191" s="207">
        <v>0</v>
      </c>
      <c r="R191" s="207">
        <f>Q191*H191</f>
        <v>0</v>
      </c>
      <c r="S191" s="207">
        <v>0</v>
      </c>
      <c r="T191" s="208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09" t="s">
        <v>122</v>
      </c>
      <c r="AT191" s="209" t="s">
        <v>117</v>
      </c>
      <c r="AU191" s="209" t="s">
        <v>78</v>
      </c>
      <c r="AY191" s="18" t="s">
        <v>114</v>
      </c>
      <c r="BE191" s="210">
        <f>IF(N191="základní",J191,0)</f>
        <v>0</v>
      </c>
      <c r="BF191" s="210">
        <f>IF(N191="snížená",J191,0)</f>
        <v>0</v>
      </c>
      <c r="BG191" s="210">
        <f>IF(N191="zákl. přenesená",J191,0)</f>
        <v>0</v>
      </c>
      <c r="BH191" s="210">
        <f>IF(N191="sníž. přenesená",J191,0)</f>
        <v>0</v>
      </c>
      <c r="BI191" s="210">
        <f>IF(N191="nulová",J191,0)</f>
        <v>0</v>
      </c>
      <c r="BJ191" s="18" t="s">
        <v>76</v>
      </c>
      <c r="BK191" s="210">
        <f>ROUND(I191*H191,2)</f>
        <v>0</v>
      </c>
      <c r="BL191" s="18" t="s">
        <v>122</v>
      </c>
      <c r="BM191" s="209" t="s">
        <v>240</v>
      </c>
    </row>
    <row r="192" s="2" customFormat="1">
      <c r="A192" s="39"/>
      <c r="B192" s="40"/>
      <c r="C192" s="41"/>
      <c r="D192" s="211" t="s">
        <v>124</v>
      </c>
      <c r="E192" s="41"/>
      <c r="F192" s="212" t="s">
        <v>241</v>
      </c>
      <c r="G192" s="41"/>
      <c r="H192" s="41"/>
      <c r="I192" s="213"/>
      <c r="J192" s="41"/>
      <c r="K192" s="41"/>
      <c r="L192" s="45"/>
      <c r="M192" s="214"/>
      <c r="N192" s="215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124</v>
      </c>
      <c r="AU192" s="18" t="s">
        <v>78</v>
      </c>
    </row>
    <row r="193" s="13" customFormat="1">
      <c r="A193" s="13"/>
      <c r="B193" s="216"/>
      <c r="C193" s="217"/>
      <c r="D193" s="218" t="s">
        <v>126</v>
      </c>
      <c r="E193" s="219" t="s">
        <v>19</v>
      </c>
      <c r="F193" s="220" t="s">
        <v>230</v>
      </c>
      <c r="G193" s="217"/>
      <c r="H193" s="221">
        <v>341.19999999999999</v>
      </c>
      <c r="I193" s="222"/>
      <c r="J193" s="217"/>
      <c r="K193" s="217"/>
      <c r="L193" s="223"/>
      <c r="M193" s="224"/>
      <c r="N193" s="225"/>
      <c r="O193" s="225"/>
      <c r="P193" s="225"/>
      <c r="Q193" s="225"/>
      <c r="R193" s="225"/>
      <c r="S193" s="225"/>
      <c r="T193" s="22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27" t="s">
        <v>126</v>
      </c>
      <c r="AU193" s="227" t="s">
        <v>78</v>
      </c>
      <c r="AV193" s="13" t="s">
        <v>78</v>
      </c>
      <c r="AW193" s="13" t="s">
        <v>33</v>
      </c>
      <c r="AX193" s="13" t="s">
        <v>71</v>
      </c>
      <c r="AY193" s="227" t="s">
        <v>114</v>
      </c>
    </row>
    <row r="194" s="14" customFormat="1">
      <c r="A194" s="14"/>
      <c r="B194" s="228"/>
      <c r="C194" s="229"/>
      <c r="D194" s="218" t="s">
        <v>126</v>
      </c>
      <c r="E194" s="230" t="s">
        <v>19</v>
      </c>
      <c r="F194" s="231" t="s">
        <v>129</v>
      </c>
      <c r="G194" s="229"/>
      <c r="H194" s="232">
        <v>341.19999999999999</v>
      </c>
      <c r="I194" s="233"/>
      <c r="J194" s="229"/>
      <c r="K194" s="229"/>
      <c r="L194" s="234"/>
      <c r="M194" s="235"/>
      <c r="N194" s="236"/>
      <c r="O194" s="236"/>
      <c r="P194" s="236"/>
      <c r="Q194" s="236"/>
      <c r="R194" s="236"/>
      <c r="S194" s="236"/>
      <c r="T194" s="23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38" t="s">
        <v>126</v>
      </c>
      <c r="AU194" s="238" t="s">
        <v>78</v>
      </c>
      <c r="AV194" s="14" t="s">
        <v>122</v>
      </c>
      <c r="AW194" s="14" t="s">
        <v>33</v>
      </c>
      <c r="AX194" s="14" t="s">
        <v>76</v>
      </c>
      <c r="AY194" s="238" t="s">
        <v>114</v>
      </c>
    </row>
    <row r="195" s="2" customFormat="1" ht="16.5" customHeight="1">
      <c r="A195" s="39"/>
      <c r="B195" s="40"/>
      <c r="C195" s="198" t="s">
        <v>7</v>
      </c>
      <c r="D195" s="198" t="s">
        <v>117</v>
      </c>
      <c r="E195" s="199" t="s">
        <v>242</v>
      </c>
      <c r="F195" s="200" t="s">
        <v>243</v>
      </c>
      <c r="G195" s="201" t="s">
        <v>120</v>
      </c>
      <c r="H195" s="202">
        <v>341.19999999999999</v>
      </c>
      <c r="I195" s="203"/>
      <c r="J195" s="204">
        <f>ROUND(I195*H195,2)</f>
        <v>0</v>
      </c>
      <c r="K195" s="200" t="s">
        <v>121</v>
      </c>
      <c r="L195" s="45"/>
      <c r="M195" s="205" t="s">
        <v>19</v>
      </c>
      <c r="N195" s="206" t="s">
        <v>42</v>
      </c>
      <c r="O195" s="85"/>
      <c r="P195" s="207">
        <f>O195*H195</f>
        <v>0</v>
      </c>
      <c r="Q195" s="207">
        <v>0</v>
      </c>
      <c r="R195" s="207">
        <f>Q195*H195</f>
        <v>0</v>
      </c>
      <c r="S195" s="207">
        <v>0</v>
      </c>
      <c r="T195" s="208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09" t="s">
        <v>122</v>
      </c>
      <c r="AT195" s="209" t="s">
        <v>117</v>
      </c>
      <c r="AU195" s="209" t="s">
        <v>78</v>
      </c>
      <c r="AY195" s="18" t="s">
        <v>114</v>
      </c>
      <c r="BE195" s="210">
        <f>IF(N195="základní",J195,0)</f>
        <v>0</v>
      </c>
      <c r="BF195" s="210">
        <f>IF(N195="snížená",J195,0)</f>
        <v>0</v>
      </c>
      <c r="BG195" s="210">
        <f>IF(N195="zákl. přenesená",J195,0)</f>
        <v>0</v>
      </c>
      <c r="BH195" s="210">
        <f>IF(N195="sníž. přenesená",J195,0)</f>
        <v>0</v>
      </c>
      <c r="BI195" s="210">
        <f>IF(N195="nulová",J195,0)</f>
        <v>0</v>
      </c>
      <c r="BJ195" s="18" t="s">
        <v>76</v>
      </c>
      <c r="BK195" s="210">
        <f>ROUND(I195*H195,2)</f>
        <v>0</v>
      </c>
      <c r="BL195" s="18" t="s">
        <v>122</v>
      </c>
      <c r="BM195" s="209" t="s">
        <v>244</v>
      </c>
    </row>
    <row r="196" s="2" customFormat="1">
      <c r="A196" s="39"/>
      <c r="B196" s="40"/>
      <c r="C196" s="41"/>
      <c r="D196" s="211" t="s">
        <v>124</v>
      </c>
      <c r="E196" s="41"/>
      <c r="F196" s="212" t="s">
        <v>245</v>
      </c>
      <c r="G196" s="41"/>
      <c r="H196" s="41"/>
      <c r="I196" s="213"/>
      <c r="J196" s="41"/>
      <c r="K196" s="41"/>
      <c r="L196" s="45"/>
      <c r="M196" s="214"/>
      <c r="N196" s="215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124</v>
      </c>
      <c r="AU196" s="18" t="s">
        <v>78</v>
      </c>
    </row>
    <row r="197" s="13" customFormat="1">
      <c r="A197" s="13"/>
      <c r="B197" s="216"/>
      <c r="C197" s="217"/>
      <c r="D197" s="218" t="s">
        <v>126</v>
      </c>
      <c r="E197" s="219" t="s">
        <v>19</v>
      </c>
      <c r="F197" s="220" t="s">
        <v>230</v>
      </c>
      <c r="G197" s="217"/>
      <c r="H197" s="221">
        <v>341.19999999999999</v>
      </c>
      <c r="I197" s="222"/>
      <c r="J197" s="217"/>
      <c r="K197" s="217"/>
      <c r="L197" s="223"/>
      <c r="M197" s="224"/>
      <c r="N197" s="225"/>
      <c r="O197" s="225"/>
      <c r="P197" s="225"/>
      <c r="Q197" s="225"/>
      <c r="R197" s="225"/>
      <c r="S197" s="225"/>
      <c r="T197" s="22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27" t="s">
        <v>126</v>
      </c>
      <c r="AU197" s="227" t="s">
        <v>78</v>
      </c>
      <c r="AV197" s="13" t="s">
        <v>78</v>
      </c>
      <c r="AW197" s="13" t="s">
        <v>33</v>
      </c>
      <c r="AX197" s="13" t="s">
        <v>71</v>
      </c>
      <c r="AY197" s="227" t="s">
        <v>114</v>
      </c>
    </row>
    <row r="198" s="14" customFormat="1">
      <c r="A198" s="14"/>
      <c r="B198" s="228"/>
      <c r="C198" s="229"/>
      <c r="D198" s="218" t="s">
        <v>126</v>
      </c>
      <c r="E198" s="230" t="s">
        <v>19</v>
      </c>
      <c r="F198" s="231" t="s">
        <v>129</v>
      </c>
      <c r="G198" s="229"/>
      <c r="H198" s="232">
        <v>341.19999999999999</v>
      </c>
      <c r="I198" s="233"/>
      <c r="J198" s="229"/>
      <c r="K198" s="229"/>
      <c r="L198" s="234"/>
      <c r="M198" s="235"/>
      <c r="N198" s="236"/>
      <c r="O198" s="236"/>
      <c r="P198" s="236"/>
      <c r="Q198" s="236"/>
      <c r="R198" s="236"/>
      <c r="S198" s="236"/>
      <c r="T198" s="237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38" t="s">
        <v>126</v>
      </c>
      <c r="AU198" s="238" t="s">
        <v>78</v>
      </c>
      <c r="AV198" s="14" t="s">
        <v>122</v>
      </c>
      <c r="AW198" s="14" t="s">
        <v>33</v>
      </c>
      <c r="AX198" s="14" t="s">
        <v>76</v>
      </c>
      <c r="AY198" s="238" t="s">
        <v>114</v>
      </c>
    </row>
    <row r="199" s="2" customFormat="1" ht="16.5" customHeight="1">
      <c r="A199" s="39"/>
      <c r="B199" s="40"/>
      <c r="C199" s="198" t="s">
        <v>246</v>
      </c>
      <c r="D199" s="198" t="s">
        <v>117</v>
      </c>
      <c r="E199" s="199" t="s">
        <v>247</v>
      </c>
      <c r="F199" s="200" t="s">
        <v>248</v>
      </c>
      <c r="G199" s="201" t="s">
        <v>120</v>
      </c>
      <c r="H199" s="202">
        <v>20472</v>
      </c>
      <c r="I199" s="203"/>
      <c r="J199" s="204">
        <f>ROUND(I199*H199,2)</f>
        <v>0</v>
      </c>
      <c r="K199" s="200" t="s">
        <v>121</v>
      </c>
      <c r="L199" s="45"/>
      <c r="M199" s="205" t="s">
        <v>19</v>
      </c>
      <c r="N199" s="206" t="s">
        <v>42</v>
      </c>
      <c r="O199" s="85"/>
      <c r="P199" s="207">
        <f>O199*H199</f>
        <v>0</v>
      </c>
      <c r="Q199" s="207">
        <v>0</v>
      </c>
      <c r="R199" s="207">
        <f>Q199*H199</f>
        <v>0</v>
      </c>
      <c r="S199" s="207">
        <v>0</v>
      </c>
      <c r="T199" s="208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09" t="s">
        <v>122</v>
      </c>
      <c r="AT199" s="209" t="s">
        <v>117</v>
      </c>
      <c r="AU199" s="209" t="s">
        <v>78</v>
      </c>
      <c r="AY199" s="18" t="s">
        <v>114</v>
      </c>
      <c r="BE199" s="210">
        <f>IF(N199="základní",J199,0)</f>
        <v>0</v>
      </c>
      <c r="BF199" s="210">
        <f>IF(N199="snížená",J199,0)</f>
        <v>0</v>
      </c>
      <c r="BG199" s="210">
        <f>IF(N199="zákl. přenesená",J199,0)</f>
        <v>0</v>
      </c>
      <c r="BH199" s="210">
        <f>IF(N199="sníž. přenesená",J199,0)</f>
        <v>0</v>
      </c>
      <c r="BI199" s="210">
        <f>IF(N199="nulová",J199,0)</f>
        <v>0</v>
      </c>
      <c r="BJ199" s="18" t="s">
        <v>76</v>
      </c>
      <c r="BK199" s="210">
        <f>ROUND(I199*H199,2)</f>
        <v>0</v>
      </c>
      <c r="BL199" s="18" t="s">
        <v>122</v>
      </c>
      <c r="BM199" s="209" t="s">
        <v>249</v>
      </c>
    </row>
    <row r="200" s="2" customFormat="1">
      <c r="A200" s="39"/>
      <c r="B200" s="40"/>
      <c r="C200" s="41"/>
      <c r="D200" s="211" t="s">
        <v>124</v>
      </c>
      <c r="E200" s="41"/>
      <c r="F200" s="212" t="s">
        <v>250</v>
      </c>
      <c r="G200" s="41"/>
      <c r="H200" s="41"/>
      <c r="I200" s="213"/>
      <c r="J200" s="41"/>
      <c r="K200" s="41"/>
      <c r="L200" s="45"/>
      <c r="M200" s="214"/>
      <c r="N200" s="215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124</v>
      </c>
      <c r="AU200" s="18" t="s">
        <v>78</v>
      </c>
    </row>
    <row r="201" s="13" customFormat="1">
      <c r="A201" s="13"/>
      <c r="B201" s="216"/>
      <c r="C201" s="217"/>
      <c r="D201" s="218" t="s">
        <v>126</v>
      </c>
      <c r="E201" s="219" t="s">
        <v>19</v>
      </c>
      <c r="F201" s="220" t="s">
        <v>236</v>
      </c>
      <c r="G201" s="217"/>
      <c r="H201" s="221">
        <v>20472</v>
      </c>
      <c r="I201" s="222"/>
      <c r="J201" s="217"/>
      <c r="K201" s="217"/>
      <c r="L201" s="223"/>
      <c r="M201" s="224"/>
      <c r="N201" s="225"/>
      <c r="O201" s="225"/>
      <c r="P201" s="225"/>
      <c r="Q201" s="225"/>
      <c r="R201" s="225"/>
      <c r="S201" s="225"/>
      <c r="T201" s="22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27" t="s">
        <v>126</v>
      </c>
      <c r="AU201" s="227" t="s">
        <v>78</v>
      </c>
      <c r="AV201" s="13" t="s">
        <v>78</v>
      </c>
      <c r="AW201" s="13" t="s">
        <v>33</v>
      </c>
      <c r="AX201" s="13" t="s">
        <v>71</v>
      </c>
      <c r="AY201" s="227" t="s">
        <v>114</v>
      </c>
    </row>
    <row r="202" s="14" customFormat="1">
      <c r="A202" s="14"/>
      <c r="B202" s="228"/>
      <c r="C202" s="229"/>
      <c r="D202" s="218" t="s">
        <v>126</v>
      </c>
      <c r="E202" s="230" t="s">
        <v>19</v>
      </c>
      <c r="F202" s="231" t="s">
        <v>129</v>
      </c>
      <c r="G202" s="229"/>
      <c r="H202" s="232">
        <v>20472</v>
      </c>
      <c r="I202" s="233"/>
      <c r="J202" s="229"/>
      <c r="K202" s="229"/>
      <c r="L202" s="234"/>
      <c r="M202" s="235"/>
      <c r="N202" s="236"/>
      <c r="O202" s="236"/>
      <c r="P202" s="236"/>
      <c r="Q202" s="236"/>
      <c r="R202" s="236"/>
      <c r="S202" s="236"/>
      <c r="T202" s="237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38" t="s">
        <v>126</v>
      </c>
      <c r="AU202" s="238" t="s">
        <v>78</v>
      </c>
      <c r="AV202" s="14" t="s">
        <v>122</v>
      </c>
      <c r="AW202" s="14" t="s">
        <v>33</v>
      </c>
      <c r="AX202" s="14" t="s">
        <v>76</v>
      </c>
      <c r="AY202" s="238" t="s">
        <v>114</v>
      </c>
    </row>
    <row r="203" s="2" customFormat="1" ht="16.5" customHeight="1">
      <c r="A203" s="39"/>
      <c r="B203" s="40"/>
      <c r="C203" s="198" t="s">
        <v>251</v>
      </c>
      <c r="D203" s="198" t="s">
        <v>117</v>
      </c>
      <c r="E203" s="199" t="s">
        <v>252</v>
      </c>
      <c r="F203" s="200" t="s">
        <v>253</v>
      </c>
      <c r="G203" s="201" t="s">
        <v>120</v>
      </c>
      <c r="H203" s="202">
        <v>341.19999999999999</v>
      </c>
      <c r="I203" s="203"/>
      <c r="J203" s="204">
        <f>ROUND(I203*H203,2)</f>
        <v>0</v>
      </c>
      <c r="K203" s="200" t="s">
        <v>121</v>
      </c>
      <c r="L203" s="45"/>
      <c r="M203" s="205" t="s">
        <v>19</v>
      </c>
      <c r="N203" s="206" t="s">
        <v>42</v>
      </c>
      <c r="O203" s="85"/>
      <c r="P203" s="207">
        <f>O203*H203</f>
        <v>0</v>
      </c>
      <c r="Q203" s="207">
        <v>0</v>
      </c>
      <c r="R203" s="207">
        <f>Q203*H203</f>
        <v>0</v>
      </c>
      <c r="S203" s="207">
        <v>0</v>
      </c>
      <c r="T203" s="208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09" t="s">
        <v>122</v>
      </c>
      <c r="AT203" s="209" t="s">
        <v>117</v>
      </c>
      <c r="AU203" s="209" t="s">
        <v>78</v>
      </c>
      <c r="AY203" s="18" t="s">
        <v>114</v>
      </c>
      <c r="BE203" s="210">
        <f>IF(N203="základní",J203,0)</f>
        <v>0</v>
      </c>
      <c r="BF203" s="210">
        <f>IF(N203="snížená",J203,0)</f>
        <v>0</v>
      </c>
      <c r="BG203" s="210">
        <f>IF(N203="zákl. přenesená",J203,0)</f>
        <v>0</v>
      </c>
      <c r="BH203" s="210">
        <f>IF(N203="sníž. přenesená",J203,0)</f>
        <v>0</v>
      </c>
      <c r="BI203" s="210">
        <f>IF(N203="nulová",J203,0)</f>
        <v>0</v>
      </c>
      <c r="BJ203" s="18" t="s">
        <v>76</v>
      </c>
      <c r="BK203" s="210">
        <f>ROUND(I203*H203,2)</f>
        <v>0</v>
      </c>
      <c r="BL203" s="18" t="s">
        <v>122</v>
      </c>
      <c r="BM203" s="209" t="s">
        <v>254</v>
      </c>
    </row>
    <row r="204" s="2" customFormat="1">
      <c r="A204" s="39"/>
      <c r="B204" s="40"/>
      <c r="C204" s="41"/>
      <c r="D204" s="211" t="s">
        <v>124</v>
      </c>
      <c r="E204" s="41"/>
      <c r="F204" s="212" t="s">
        <v>255</v>
      </c>
      <c r="G204" s="41"/>
      <c r="H204" s="41"/>
      <c r="I204" s="213"/>
      <c r="J204" s="41"/>
      <c r="K204" s="41"/>
      <c r="L204" s="45"/>
      <c r="M204" s="214"/>
      <c r="N204" s="215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124</v>
      </c>
      <c r="AU204" s="18" t="s">
        <v>78</v>
      </c>
    </row>
    <row r="205" s="13" customFormat="1">
      <c r="A205" s="13"/>
      <c r="B205" s="216"/>
      <c r="C205" s="217"/>
      <c r="D205" s="218" t="s">
        <v>126</v>
      </c>
      <c r="E205" s="219" t="s">
        <v>19</v>
      </c>
      <c r="F205" s="220" t="s">
        <v>230</v>
      </c>
      <c r="G205" s="217"/>
      <c r="H205" s="221">
        <v>341.19999999999999</v>
      </c>
      <c r="I205" s="222"/>
      <c r="J205" s="217"/>
      <c r="K205" s="217"/>
      <c r="L205" s="223"/>
      <c r="M205" s="224"/>
      <c r="N205" s="225"/>
      <c r="O205" s="225"/>
      <c r="P205" s="225"/>
      <c r="Q205" s="225"/>
      <c r="R205" s="225"/>
      <c r="S205" s="225"/>
      <c r="T205" s="22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27" t="s">
        <v>126</v>
      </c>
      <c r="AU205" s="227" t="s">
        <v>78</v>
      </c>
      <c r="AV205" s="13" t="s">
        <v>78</v>
      </c>
      <c r="AW205" s="13" t="s">
        <v>33</v>
      </c>
      <c r="AX205" s="13" t="s">
        <v>71</v>
      </c>
      <c r="AY205" s="227" t="s">
        <v>114</v>
      </c>
    </row>
    <row r="206" s="14" customFormat="1">
      <c r="A206" s="14"/>
      <c r="B206" s="228"/>
      <c r="C206" s="229"/>
      <c r="D206" s="218" t="s">
        <v>126</v>
      </c>
      <c r="E206" s="230" t="s">
        <v>19</v>
      </c>
      <c r="F206" s="231" t="s">
        <v>129</v>
      </c>
      <c r="G206" s="229"/>
      <c r="H206" s="232">
        <v>341.19999999999999</v>
      </c>
      <c r="I206" s="233"/>
      <c r="J206" s="229"/>
      <c r="K206" s="229"/>
      <c r="L206" s="234"/>
      <c r="M206" s="235"/>
      <c r="N206" s="236"/>
      <c r="O206" s="236"/>
      <c r="P206" s="236"/>
      <c r="Q206" s="236"/>
      <c r="R206" s="236"/>
      <c r="S206" s="236"/>
      <c r="T206" s="23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38" t="s">
        <v>126</v>
      </c>
      <c r="AU206" s="238" t="s">
        <v>78</v>
      </c>
      <c r="AV206" s="14" t="s">
        <v>122</v>
      </c>
      <c r="AW206" s="14" t="s">
        <v>33</v>
      </c>
      <c r="AX206" s="14" t="s">
        <v>76</v>
      </c>
      <c r="AY206" s="238" t="s">
        <v>114</v>
      </c>
    </row>
    <row r="207" s="2" customFormat="1" ht="24.15" customHeight="1">
      <c r="A207" s="39"/>
      <c r="B207" s="40"/>
      <c r="C207" s="198" t="s">
        <v>256</v>
      </c>
      <c r="D207" s="198" t="s">
        <v>117</v>
      </c>
      <c r="E207" s="199" t="s">
        <v>257</v>
      </c>
      <c r="F207" s="200" t="s">
        <v>258</v>
      </c>
      <c r="G207" s="201" t="s">
        <v>120</v>
      </c>
      <c r="H207" s="202">
        <v>50.399999999999999</v>
      </c>
      <c r="I207" s="203"/>
      <c r="J207" s="204">
        <f>ROUND(I207*H207,2)</f>
        <v>0</v>
      </c>
      <c r="K207" s="200" t="s">
        <v>121</v>
      </c>
      <c r="L207" s="45"/>
      <c r="M207" s="205" t="s">
        <v>19</v>
      </c>
      <c r="N207" s="206" t="s">
        <v>42</v>
      </c>
      <c r="O207" s="85"/>
      <c r="P207" s="207">
        <f>O207*H207</f>
        <v>0</v>
      </c>
      <c r="Q207" s="207">
        <v>0.00012999999999999999</v>
      </c>
      <c r="R207" s="207">
        <f>Q207*H207</f>
        <v>0.0065519999999999997</v>
      </c>
      <c r="S207" s="207">
        <v>0</v>
      </c>
      <c r="T207" s="208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09" t="s">
        <v>122</v>
      </c>
      <c r="AT207" s="209" t="s">
        <v>117</v>
      </c>
      <c r="AU207" s="209" t="s">
        <v>78</v>
      </c>
      <c r="AY207" s="18" t="s">
        <v>114</v>
      </c>
      <c r="BE207" s="210">
        <f>IF(N207="základní",J207,0)</f>
        <v>0</v>
      </c>
      <c r="BF207" s="210">
        <f>IF(N207="snížená",J207,0)</f>
        <v>0</v>
      </c>
      <c r="BG207" s="210">
        <f>IF(N207="zákl. přenesená",J207,0)</f>
        <v>0</v>
      </c>
      <c r="BH207" s="210">
        <f>IF(N207="sníž. přenesená",J207,0)</f>
        <v>0</v>
      </c>
      <c r="BI207" s="210">
        <f>IF(N207="nulová",J207,0)</f>
        <v>0</v>
      </c>
      <c r="BJ207" s="18" t="s">
        <v>76</v>
      </c>
      <c r="BK207" s="210">
        <f>ROUND(I207*H207,2)</f>
        <v>0</v>
      </c>
      <c r="BL207" s="18" t="s">
        <v>122</v>
      </c>
      <c r="BM207" s="209" t="s">
        <v>259</v>
      </c>
    </row>
    <row r="208" s="2" customFormat="1">
      <c r="A208" s="39"/>
      <c r="B208" s="40"/>
      <c r="C208" s="41"/>
      <c r="D208" s="211" t="s">
        <v>124</v>
      </c>
      <c r="E208" s="41"/>
      <c r="F208" s="212" t="s">
        <v>260</v>
      </c>
      <c r="G208" s="41"/>
      <c r="H208" s="41"/>
      <c r="I208" s="213"/>
      <c r="J208" s="41"/>
      <c r="K208" s="41"/>
      <c r="L208" s="45"/>
      <c r="M208" s="214"/>
      <c r="N208" s="215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124</v>
      </c>
      <c r="AU208" s="18" t="s">
        <v>78</v>
      </c>
    </row>
    <row r="209" s="15" customFormat="1">
      <c r="A209" s="15"/>
      <c r="B209" s="239"/>
      <c r="C209" s="240"/>
      <c r="D209" s="218" t="s">
        <v>126</v>
      </c>
      <c r="E209" s="241" t="s">
        <v>19</v>
      </c>
      <c r="F209" s="242" t="s">
        <v>206</v>
      </c>
      <c r="G209" s="240"/>
      <c r="H209" s="241" t="s">
        <v>19</v>
      </c>
      <c r="I209" s="243"/>
      <c r="J209" s="240"/>
      <c r="K209" s="240"/>
      <c r="L209" s="244"/>
      <c r="M209" s="245"/>
      <c r="N209" s="246"/>
      <c r="O209" s="246"/>
      <c r="P209" s="246"/>
      <c r="Q209" s="246"/>
      <c r="R209" s="246"/>
      <c r="S209" s="246"/>
      <c r="T209" s="247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48" t="s">
        <v>126</v>
      </c>
      <c r="AU209" s="248" t="s">
        <v>78</v>
      </c>
      <c r="AV209" s="15" t="s">
        <v>76</v>
      </c>
      <c r="AW209" s="15" t="s">
        <v>33</v>
      </c>
      <c r="AX209" s="15" t="s">
        <v>71</v>
      </c>
      <c r="AY209" s="248" t="s">
        <v>114</v>
      </c>
    </row>
    <row r="210" s="15" customFormat="1">
      <c r="A210" s="15"/>
      <c r="B210" s="239"/>
      <c r="C210" s="240"/>
      <c r="D210" s="218" t="s">
        <v>126</v>
      </c>
      <c r="E210" s="241" t="s">
        <v>19</v>
      </c>
      <c r="F210" s="242" t="s">
        <v>261</v>
      </c>
      <c r="G210" s="240"/>
      <c r="H210" s="241" t="s">
        <v>19</v>
      </c>
      <c r="I210" s="243"/>
      <c r="J210" s="240"/>
      <c r="K210" s="240"/>
      <c r="L210" s="244"/>
      <c r="M210" s="245"/>
      <c r="N210" s="246"/>
      <c r="O210" s="246"/>
      <c r="P210" s="246"/>
      <c r="Q210" s="246"/>
      <c r="R210" s="246"/>
      <c r="S210" s="246"/>
      <c r="T210" s="247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48" t="s">
        <v>126</v>
      </c>
      <c r="AU210" s="248" t="s">
        <v>78</v>
      </c>
      <c r="AV210" s="15" t="s">
        <v>76</v>
      </c>
      <c r="AW210" s="15" t="s">
        <v>33</v>
      </c>
      <c r="AX210" s="15" t="s">
        <v>71</v>
      </c>
      <c r="AY210" s="248" t="s">
        <v>114</v>
      </c>
    </row>
    <row r="211" s="13" customFormat="1">
      <c r="A211" s="13"/>
      <c r="B211" s="216"/>
      <c r="C211" s="217"/>
      <c r="D211" s="218" t="s">
        <v>126</v>
      </c>
      <c r="E211" s="219" t="s">
        <v>19</v>
      </c>
      <c r="F211" s="220" t="s">
        <v>262</v>
      </c>
      <c r="G211" s="217"/>
      <c r="H211" s="221">
        <v>7.9800000000000004</v>
      </c>
      <c r="I211" s="222"/>
      <c r="J211" s="217"/>
      <c r="K211" s="217"/>
      <c r="L211" s="223"/>
      <c r="M211" s="224"/>
      <c r="N211" s="225"/>
      <c r="O211" s="225"/>
      <c r="P211" s="225"/>
      <c r="Q211" s="225"/>
      <c r="R211" s="225"/>
      <c r="S211" s="225"/>
      <c r="T211" s="22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27" t="s">
        <v>126</v>
      </c>
      <c r="AU211" s="227" t="s">
        <v>78</v>
      </c>
      <c r="AV211" s="13" t="s">
        <v>78</v>
      </c>
      <c r="AW211" s="13" t="s">
        <v>33</v>
      </c>
      <c r="AX211" s="13" t="s">
        <v>71</v>
      </c>
      <c r="AY211" s="227" t="s">
        <v>114</v>
      </c>
    </row>
    <row r="212" s="13" customFormat="1">
      <c r="A212" s="13"/>
      <c r="B212" s="216"/>
      <c r="C212" s="217"/>
      <c r="D212" s="218" t="s">
        <v>126</v>
      </c>
      <c r="E212" s="219" t="s">
        <v>19</v>
      </c>
      <c r="F212" s="220" t="s">
        <v>263</v>
      </c>
      <c r="G212" s="217"/>
      <c r="H212" s="221">
        <v>12.060000000000001</v>
      </c>
      <c r="I212" s="222"/>
      <c r="J212" s="217"/>
      <c r="K212" s="217"/>
      <c r="L212" s="223"/>
      <c r="M212" s="224"/>
      <c r="N212" s="225"/>
      <c r="O212" s="225"/>
      <c r="P212" s="225"/>
      <c r="Q212" s="225"/>
      <c r="R212" s="225"/>
      <c r="S212" s="225"/>
      <c r="T212" s="22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27" t="s">
        <v>126</v>
      </c>
      <c r="AU212" s="227" t="s">
        <v>78</v>
      </c>
      <c r="AV212" s="13" t="s">
        <v>78</v>
      </c>
      <c r="AW212" s="13" t="s">
        <v>33</v>
      </c>
      <c r="AX212" s="13" t="s">
        <v>71</v>
      </c>
      <c r="AY212" s="227" t="s">
        <v>114</v>
      </c>
    </row>
    <row r="213" s="13" customFormat="1">
      <c r="A213" s="13"/>
      <c r="B213" s="216"/>
      <c r="C213" s="217"/>
      <c r="D213" s="218" t="s">
        <v>126</v>
      </c>
      <c r="E213" s="219" t="s">
        <v>19</v>
      </c>
      <c r="F213" s="220" t="s">
        <v>264</v>
      </c>
      <c r="G213" s="217"/>
      <c r="H213" s="221">
        <v>8.1600000000000001</v>
      </c>
      <c r="I213" s="222"/>
      <c r="J213" s="217"/>
      <c r="K213" s="217"/>
      <c r="L213" s="223"/>
      <c r="M213" s="224"/>
      <c r="N213" s="225"/>
      <c r="O213" s="225"/>
      <c r="P213" s="225"/>
      <c r="Q213" s="225"/>
      <c r="R213" s="225"/>
      <c r="S213" s="225"/>
      <c r="T213" s="22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27" t="s">
        <v>126</v>
      </c>
      <c r="AU213" s="227" t="s">
        <v>78</v>
      </c>
      <c r="AV213" s="13" t="s">
        <v>78</v>
      </c>
      <c r="AW213" s="13" t="s">
        <v>33</v>
      </c>
      <c r="AX213" s="13" t="s">
        <v>71</v>
      </c>
      <c r="AY213" s="227" t="s">
        <v>114</v>
      </c>
    </row>
    <row r="214" s="13" customFormat="1">
      <c r="A214" s="13"/>
      <c r="B214" s="216"/>
      <c r="C214" s="217"/>
      <c r="D214" s="218" t="s">
        <v>126</v>
      </c>
      <c r="E214" s="219" t="s">
        <v>19</v>
      </c>
      <c r="F214" s="220" t="s">
        <v>265</v>
      </c>
      <c r="G214" s="217"/>
      <c r="H214" s="221">
        <v>8.0399999999999991</v>
      </c>
      <c r="I214" s="222"/>
      <c r="J214" s="217"/>
      <c r="K214" s="217"/>
      <c r="L214" s="223"/>
      <c r="M214" s="224"/>
      <c r="N214" s="225"/>
      <c r="O214" s="225"/>
      <c r="P214" s="225"/>
      <c r="Q214" s="225"/>
      <c r="R214" s="225"/>
      <c r="S214" s="225"/>
      <c r="T214" s="22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27" t="s">
        <v>126</v>
      </c>
      <c r="AU214" s="227" t="s">
        <v>78</v>
      </c>
      <c r="AV214" s="13" t="s">
        <v>78</v>
      </c>
      <c r="AW214" s="13" t="s">
        <v>33</v>
      </c>
      <c r="AX214" s="13" t="s">
        <v>71</v>
      </c>
      <c r="AY214" s="227" t="s">
        <v>114</v>
      </c>
    </row>
    <row r="215" s="13" customFormat="1">
      <c r="A215" s="13"/>
      <c r="B215" s="216"/>
      <c r="C215" s="217"/>
      <c r="D215" s="218" t="s">
        <v>126</v>
      </c>
      <c r="E215" s="219" t="s">
        <v>19</v>
      </c>
      <c r="F215" s="220" t="s">
        <v>266</v>
      </c>
      <c r="G215" s="217"/>
      <c r="H215" s="221">
        <v>4.0199999999999996</v>
      </c>
      <c r="I215" s="222"/>
      <c r="J215" s="217"/>
      <c r="K215" s="217"/>
      <c r="L215" s="223"/>
      <c r="M215" s="224"/>
      <c r="N215" s="225"/>
      <c r="O215" s="225"/>
      <c r="P215" s="225"/>
      <c r="Q215" s="225"/>
      <c r="R215" s="225"/>
      <c r="S215" s="225"/>
      <c r="T215" s="22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27" t="s">
        <v>126</v>
      </c>
      <c r="AU215" s="227" t="s">
        <v>78</v>
      </c>
      <c r="AV215" s="13" t="s">
        <v>78</v>
      </c>
      <c r="AW215" s="13" t="s">
        <v>33</v>
      </c>
      <c r="AX215" s="13" t="s">
        <v>71</v>
      </c>
      <c r="AY215" s="227" t="s">
        <v>114</v>
      </c>
    </row>
    <row r="216" s="13" customFormat="1">
      <c r="A216" s="13"/>
      <c r="B216" s="216"/>
      <c r="C216" s="217"/>
      <c r="D216" s="218" t="s">
        <v>126</v>
      </c>
      <c r="E216" s="219" t="s">
        <v>19</v>
      </c>
      <c r="F216" s="220" t="s">
        <v>267</v>
      </c>
      <c r="G216" s="217"/>
      <c r="H216" s="221">
        <v>6</v>
      </c>
      <c r="I216" s="222"/>
      <c r="J216" s="217"/>
      <c r="K216" s="217"/>
      <c r="L216" s="223"/>
      <c r="M216" s="224"/>
      <c r="N216" s="225"/>
      <c r="O216" s="225"/>
      <c r="P216" s="225"/>
      <c r="Q216" s="225"/>
      <c r="R216" s="225"/>
      <c r="S216" s="225"/>
      <c r="T216" s="22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27" t="s">
        <v>126</v>
      </c>
      <c r="AU216" s="227" t="s">
        <v>78</v>
      </c>
      <c r="AV216" s="13" t="s">
        <v>78</v>
      </c>
      <c r="AW216" s="13" t="s">
        <v>33</v>
      </c>
      <c r="AX216" s="13" t="s">
        <v>71</v>
      </c>
      <c r="AY216" s="227" t="s">
        <v>114</v>
      </c>
    </row>
    <row r="217" s="13" customFormat="1">
      <c r="A217" s="13"/>
      <c r="B217" s="216"/>
      <c r="C217" s="217"/>
      <c r="D217" s="218" t="s">
        <v>126</v>
      </c>
      <c r="E217" s="219" t="s">
        <v>19</v>
      </c>
      <c r="F217" s="220" t="s">
        <v>268</v>
      </c>
      <c r="G217" s="217"/>
      <c r="H217" s="221">
        <v>4.1399999999999997</v>
      </c>
      <c r="I217" s="222"/>
      <c r="J217" s="217"/>
      <c r="K217" s="217"/>
      <c r="L217" s="223"/>
      <c r="M217" s="224"/>
      <c r="N217" s="225"/>
      <c r="O217" s="225"/>
      <c r="P217" s="225"/>
      <c r="Q217" s="225"/>
      <c r="R217" s="225"/>
      <c r="S217" s="225"/>
      <c r="T217" s="22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27" t="s">
        <v>126</v>
      </c>
      <c r="AU217" s="227" t="s">
        <v>78</v>
      </c>
      <c r="AV217" s="13" t="s">
        <v>78</v>
      </c>
      <c r="AW217" s="13" t="s">
        <v>33</v>
      </c>
      <c r="AX217" s="13" t="s">
        <v>71</v>
      </c>
      <c r="AY217" s="227" t="s">
        <v>114</v>
      </c>
    </row>
    <row r="218" s="14" customFormat="1">
      <c r="A218" s="14"/>
      <c r="B218" s="228"/>
      <c r="C218" s="229"/>
      <c r="D218" s="218" t="s">
        <v>126</v>
      </c>
      <c r="E218" s="230" t="s">
        <v>19</v>
      </c>
      <c r="F218" s="231" t="s">
        <v>129</v>
      </c>
      <c r="G218" s="229"/>
      <c r="H218" s="232">
        <v>50.399999999999991</v>
      </c>
      <c r="I218" s="233"/>
      <c r="J218" s="229"/>
      <c r="K218" s="229"/>
      <c r="L218" s="234"/>
      <c r="M218" s="235"/>
      <c r="N218" s="236"/>
      <c r="O218" s="236"/>
      <c r="P218" s="236"/>
      <c r="Q218" s="236"/>
      <c r="R218" s="236"/>
      <c r="S218" s="236"/>
      <c r="T218" s="237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38" t="s">
        <v>126</v>
      </c>
      <c r="AU218" s="238" t="s">
        <v>78</v>
      </c>
      <c r="AV218" s="14" t="s">
        <v>122</v>
      </c>
      <c r="AW218" s="14" t="s">
        <v>33</v>
      </c>
      <c r="AX218" s="14" t="s">
        <v>76</v>
      </c>
      <c r="AY218" s="238" t="s">
        <v>114</v>
      </c>
    </row>
    <row r="219" s="2" customFormat="1" ht="21.75" customHeight="1">
      <c r="A219" s="39"/>
      <c r="B219" s="40"/>
      <c r="C219" s="198" t="s">
        <v>269</v>
      </c>
      <c r="D219" s="198" t="s">
        <v>117</v>
      </c>
      <c r="E219" s="199" t="s">
        <v>270</v>
      </c>
      <c r="F219" s="200" t="s">
        <v>271</v>
      </c>
      <c r="G219" s="201" t="s">
        <v>120</v>
      </c>
      <c r="H219" s="202">
        <v>102.36</v>
      </c>
      <c r="I219" s="203"/>
      <c r="J219" s="204">
        <f>ROUND(I219*H219,2)</f>
        <v>0</v>
      </c>
      <c r="K219" s="200" t="s">
        <v>121</v>
      </c>
      <c r="L219" s="45"/>
      <c r="M219" s="205" t="s">
        <v>19</v>
      </c>
      <c r="N219" s="206" t="s">
        <v>42</v>
      </c>
      <c r="O219" s="85"/>
      <c r="P219" s="207">
        <f>O219*H219</f>
        <v>0</v>
      </c>
      <c r="Q219" s="207">
        <v>0</v>
      </c>
      <c r="R219" s="207">
        <f>Q219*H219</f>
        <v>0</v>
      </c>
      <c r="S219" s="207">
        <v>0.050999999999999997</v>
      </c>
      <c r="T219" s="208">
        <f>S219*H219</f>
        <v>5.2203599999999994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09" t="s">
        <v>122</v>
      </c>
      <c r="AT219" s="209" t="s">
        <v>117</v>
      </c>
      <c r="AU219" s="209" t="s">
        <v>78</v>
      </c>
      <c r="AY219" s="18" t="s">
        <v>114</v>
      </c>
      <c r="BE219" s="210">
        <f>IF(N219="základní",J219,0)</f>
        <v>0</v>
      </c>
      <c r="BF219" s="210">
        <f>IF(N219="snížená",J219,0)</f>
        <v>0</v>
      </c>
      <c r="BG219" s="210">
        <f>IF(N219="zákl. přenesená",J219,0)</f>
        <v>0</v>
      </c>
      <c r="BH219" s="210">
        <f>IF(N219="sníž. přenesená",J219,0)</f>
        <v>0</v>
      </c>
      <c r="BI219" s="210">
        <f>IF(N219="nulová",J219,0)</f>
        <v>0</v>
      </c>
      <c r="BJ219" s="18" t="s">
        <v>76</v>
      </c>
      <c r="BK219" s="210">
        <f>ROUND(I219*H219,2)</f>
        <v>0</v>
      </c>
      <c r="BL219" s="18" t="s">
        <v>122</v>
      </c>
      <c r="BM219" s="209" t="s">
        <v>272</v>
      </c>
    </row>
    <row r="220" s="2" customFormat="1">
      <c r="A220" s="39"/>
      <c r="B220" s="40"/>
      <c r="C220" s="41"/>
      <c r="D220" s="211" t="s">
        <v>124</v>
      </c>
      <c r="E220" s="41"/>
      <c r="F220" s="212" t="s">
        <v>273</v>
      </c>
      <c r="G220" s="41"/>
      <c r="H220" s="41"/>
      <c r="I220" s="213"/>
      <c r="J220" s="41"/>
      <c r="K220" s="41"/>
      <c r="L220" s="45"/>
      <c r="M220" s="214"/>
      <c r="N220" s="215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124</v>
      </c>
      <c r="AU220" s="18" t="s">
        <v>78</v>
      </c>
    </row>
    <row r="221" s="13" customFormat="1">
      <c r="A221" s="13"/>
      <c r="B221" s="216"/>
      <c r="C221" s="217"/>
      <c r="D221" s="218" t="s">
        <v>126</v>
      </c>
      <c r="E221" s="219" t="s">
        <v>19</v>
      </c>
      <c r="F221" s="220" t="s">
        <v>274</v>
      </c>
      <c r="G221" s="217"/>
      <c r="H221" s="221">
        <v>8.2799999999999994</v>
      </c>
      <c r="I221" s="222"/>
      <c r="J221" s="217"/>
      <c r="K221" s="217"/>
      <c r="L221" s="223"/>
      <c r="M221" s="224"/>
      <c r="N221" s="225"/>
      <c r="O221" s="225"/>
      <c r="P221" s="225"/>
      <c r="Q221" s="225"/>
      <c r="R221" s="225"/>
      <c r="S221" s="225"/>
      <c r="T221" s="22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27" t="s">
        <v>126</v>
      </c>
      <c r="AU221" s="227" t="s">
        <v>78</v>
      </c>
      <c r="AV221" s="13" t="s">
        <v>78</v>
      </c>
      <c r="AW221" s="13" t="s">
        <v>33</v>
      </c>
      <c r="AX221" s="13" t="s">
        <v>71</v>
      </c>
      <c r="AY221" s="227" t="s">
        <v>114</v>
      </c>
    </row>
    <row r="222" s="13" customFormat="1">
      <c r="A222" s="13"/>
      <c r="B222" s="216"/>
      <c r="C222" s="217"/>
      <c r="D222" s="218" t="s">
        <v>126</v>
      </c>
      <c r="E222" s="219" t="s">
        <v>19</v>
      </c>
      <c r="F222" s="220" t="s">
        <v>275</v>
      </c>
      <c r="G222" s="217"/>
      <c r="H222" s="221">
        <v>5.5199999999999996</v>
      </c>
      <c r="I222" s="222"/>
      <c r="J222" s="217"/>
      <c r="K222" s="217"/>
      <c r="L222" s="223"/>
      <c r="M222" s="224"/>
      <c r="N222" s="225"/>
      <c r="O222" s="225"/>
      <c r="P222" s="225"/>
      <c r="Q222" s="225"/>
      <c r="R222" s="225"/>
      <c r="S222" s="225"/>
      <c r="T222" s="22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27" t="s">
        <v>126</v>
      </c>
      <c r="AU222" s="227" t="s">
        <v>78</v>
      </c>
      <c r="AV222" s="13" t="s">
        <v>78</v>
      </c>
      <c r="AW222" s="13" t="s">
        <v>33</v>
      </c>
      <c r="AX222" s="13" t="s">
        <v>71</v>
      </c>
      <c r="AY222" s="227" t="s">
        <v>114</v>
      </c>
    </row>
    <row r="223" s="13" customFormat="1">
      <c r="A223" s="13"/>
      <c r="B223" s="216"/>
      <c r="C223" s="217"/>
      <c r="D223" s="218" t="s">
        <v>126</v>
      </c>
      <c r="E223" s="219" t="s">
        <v>19</v>
      </c>
      <c r="F223" s="220" t="s">
        <v>275</v>
      </c>
      <c r="G223" s="217"/>
      <c r="H223" s="221">
        <v>5.5199999999999996</v>
      </c>
      <c r="I223" s="222"/>
      <c r="J223" s="217"/>
      <c r="K223" s="217"/>
      <c r="L223" s="223"/>
      <c r="M223" s="224"/>
      <c r="N223" s="225"/>
      <c r="O223" s="225"/>
      <c r="P223" s="225"/>
      <c r="Q223" s="225"/>
      <c r="R223" s="225"/>
      <c r="S223" s="225"/>
      <c r="T223" s="22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27" t="s">
        <v>126</v>
      </c>
      <c r="AU223" s="227" t="s">
        <v>78</v>
      </c>
      <c r="AV223" s="13" t="s">
        <v>78</v>
      </c>
      <c r="AW223" s="13" t="s">
        <v>33</v>
      </c>
      <c r="AX223" s="13" t="s">
        <v>71</v>
      </c>
      <c r="AY223" s="227" t="s">
        <v>114</v>
      </c>
    </row>
    <row r="224" s="13" customFormat="1">
      <c r="A224" s="13"/>
      <c r="B224" s="216"/>
      <c r="C224" s="217"/>
      <c r="D224" s="218" t="s">
        <v>126</v>
      </c>
      <c r="E224" s="219" t="s">
        <v>19</v>
      </c>
      <c r="F224" s="220" t="s">
        <v>276</v>
      </c>
      <c r="G224" s="217"/>
      <c r="H224" s="221">
        <v>9.7200000000000006</v>
      </c>
      <c r="I224" s="222"/>
      <c r="J224" s="217"/>
      <c r="K224" s="217"/>
      <c r="L224" s="223"/>
      <c r="M224" s="224"/>
      <c r="N224" s="225"/>
      <c r="O224" s="225"/>
      <c r="P224" s="225"/>
      <c r="Q224" s="225"/>
      <c r="R224" s="225"/>
      <c r="S224" s="225"/>
      <c r="T224" s="22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27" t="s">
        <v>126</v>
      </c>
      <c r="AU224" s="227" t="s">
        <v>78</v>
      </c>
      <c r="AV224" s="13" t="s">
        <v>78</v>
      </c>
      <c r="AW224" s="13" t="s">
        <v>33</v>
      </c>
      <c r="AX224" s="13" t="s">
        <v>71</v>
      </c>
      <c r="AY224" s="227" t="s">
        <v>114</v>
      </c>
    </row>
    <row r="225" s="13" customFormat="1">
      <c r="A225" s="13"/>
      <c r="B225" s="216"/>
      <c r="C225" s="217"/>
      <c r="D225" s="218" t="s">
        <v>126</v>
      </c>
      <c r="E225" s="219" t="s">
        <v>19</v>
      </c>
      <c r="F225" s="220" t="s">
        <v>277</v>
      </c>
      <c r="G225" s="217"/>
      <c r="H225" s="221">
        <v>22.68</v>
      </c>
      <c r="I225" s="222"/>
      <c r="J225" s="217"/>
      <c r="K225" s="217"/>
      <c r="L225" s="223"/>
      <c r="M225" s="224"/>
      <c r="N225" s="225"/>
      <c r="O225" s="225"/>
      <c r="P225" s="225"/>
      <c r="Q225" s="225"/>
      <c r="R225" s="225"/>
      <c r="S225" s="225"/>
      <c r="T225" s="22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27" t="s">
        <v>126</v>
      </c>
      <c r="AU225" s="227" t="s">
        <v>78</v>
      </c>
      <c r="AV225" s="13" t="s">
        <v>78</v>
      </c>
      <c r="AW225" s="13" t="s">
        <v>33</v>
      </c>
      <c r="AX225" s="13" t="s">
        <v>71</v>
      </c>
      <c r="AY225" s="227" t="s">
        <v>114</v>
      </c>
    </row>
    <row r="226" s="13" customFormat="1">
      <c r="A226" s="13"/>
      <c r="B226" s="216"/>
      <c r="C226" s="217"/>
      <c r="D226" s="218" t="s">
        <v>126</v>
      </c>
      <c r="E226" s="219" t="s">
        <v>19</v>
      </c>
      <c r="F226" s="220" t="s">
        <v>276</v>
      </c>
      <c r="G226" s="217"/>
      <c r="H226" s="221">
        <v>9.7200000000000006</v>
      </c>
      <c r="I226" s="222"/>
      <c r="J226" s="217"/>
      <c r="K226" s="217"/>
      <c r="L226" s="223"/>
      <c r="M226" s="224"/>
      <c r="N226" s="225"/>
      <c r="O226" s="225"/>
      <c r="P226" s="225"/>
      <c r="Q226" s="225"/>
      <c r="R226" s="225"/>
      <c r="S226" s="225"/>
      <c r="T226" s="22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27" t="s">
        <v>126</v>
      </c>
      <c r="AU226" s="227" t="s">
        <v>78</v>
      </c>
      <c r="AV226" s="13" t="s">
        <v>78</v>
      </c>
      <c r="AW226" s="13" t="s">
        <v>33</v>
      </c>
      <c r="AX226" s="13" t="s">
        <v>71</v>
      </c>
      <c r="AY226" s="227" t="s">
        <v>114</v>
      </c>
    </row>
    <row r="227" s="13" customFormat="1">
      <c r="A227" s="13"/>
      <c r="B227" s="216"/>
      <c r="C227" s="217"/>
      <c r="D227" s="218" t="s">
        <v>126</v>
      </c>
      <c r="E227" s="219" t="s">
        <v>19</v>
      </c>
      <c r="F227" s="220" t="s">
        <v>278</v>
      </c>
      <c r="G227" s="217"/>
      <c r="H227" s="221">
        <v>16.199999999999999</v>
      </c>
      <c r="I227" s="222"/>
      <c r="J227" s="217"/>
      <c r="K227" s="217"/>
      <c r="L227" s="223"/>
      <c r="M227" s="224"/>
      <c r="N227" s="225"/>
      <c r="O227" s="225"/>
      <c r="P227" s="225"/>
      <c r="Q227" s="225"/>
      <c r="R227" s="225"/>
      <c r="S227" s="225"/>
      <c r="T227" s="22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27" t="s">
        <v>126</v>
      </c>
      <c r="AU227" s="227" t="s">
        <v>78</v>
      </c>
      <c r="AV227" s="13" t="s">
        <v>78</v>
      </c>
      <c r="AW227" s="13" t="s">
        <v>33</v>
      </c>
      <c r="AX227" s="13" t="s">
        <v>71</v>
      </c>
      <c r="AY227" s="227" t="s">
        <v>114</v>
      </c>
    </row>
    <row r="228" s="13" customFormat="1">
      <c r="A228" s="13"/>
      <c r="B228" s="216"/>
      <c r="C228" s="217"/>
      <c r="D228" s="218" t="s">
        <v>126</v>
      </c>
      <c r="E228" s="219" t="s">
        <v>19</v>
      </c>
      <c r="F228" s="220" t="s">
        <v>276</v>
      </c>
      <c r="G228" s="217"/>
      <c r="H228" s="221">
        <v>9.7200000000000006</v>
      </c>
      <c r="I228" s="222"/>
      <c r="J228" s="217"/>
      <c r="K228" s="217"/>
      <c r="L228" s="223"/>
      <c r="M228" s="224"/>
      <c r="N228" s="225"/>
      <c r="O228" s="225"/>
      <c r="P228" s="225"/>
      <c r="Q228" s="225"/>
      <c r="R228" s="225"/>
      <c r="S228" s="225"/>
      <c r="T228" s="22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27" t="s">
        <v>126</v>
      </c>
      <c r="AU228" s="227" t="s">
        <v>78</v>
      </c>
      <c r="AV228" s="13" t="s">
        <v>78</v>
      </c>
      <c r="AW228" s="13" t="s">
        <v>33</v>
      </c>
      <c r="AX228" s="13" t="s">
        <v>71</v>
      </c>
      <c r="AY228" s="227" t="s">
        <v>114</v>
      </c>
    </row>
    <row r="229" s="13" customFormat="1">
      <c r="A229" s="13"/>
      <c r="B229" s="216"/>
      <c r="C229" s="217"/>
      <c r="D229" s="218" t="s">
        <v>126</v>
      </c>
      <c r="E229" s="219" t="s">
        <v>19</v>
      </c>
      <c r="F229" s="220" t="s">
        <v>279</v>
      </c>
      <c r="G229" s="217"/>
      <c r="H229" s="221">
        <v>6</v>
      </c>
      <c r="I229" s="222"/>
      <c r="J229" s="217"/>
      <c r="K229" s="217"/>
      <c r="L229" s="223"/>
      <c r="M229" s="224"/>
      <c r="N229" s="225"/>
      <c r="O229" s="225"/>
      <c r="P229" s="225"/>
      <c r="Q229" s="225"/>
      <c r="R229" s="225"/>
      <c r="S229" s="225"/>
      <c r="T229" s="22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27" t="s">
        <v>126</v>
      </c>
      <c r="AU229" s="227" t="s">
        <v>78</v>
      </c>
      <c r="AV229" s="13" t="s">
        <v>78</v>
      </c>
      <c r="AW229" s="13" t="s">
        <v>33</v>
      </c>
      <c r="AX229" s="13" t="s">
        <v>71</v>
      </c>
      <c r="AY229" s="227" t="s">
        <v>114</v>
      </c>
    </row>
    <row r="230" s="13" customFormat="1">
      <c r="A230" s="13"/>
      <c r="B230" s="216"/>
      <c r="C230" s="217"/>
      <c r="D230" s="218" t="s">
        <v>126</v>
      </c>
      <c r="E230" s="219" t="s">
        <v>19</v>
      </c>
      <c r="F230" s="220" t="s">
        <v>279</v>
      </c>
      <c r="G230" s="217"/>
      <c r="H230" s="221">
        <v>6</v>
      </c>
      <c r="I230" s="222"/>
      <c r="J230" s="217"/>
      <c r="K230" s="217"/>
      <c r="L230" s="223"/>
      <c r="M230" s="224"/>
      <c r="N230" s="225"/>
      <c r="O230" s="225"/>
      <c r="P230" s="225"/>
      <c r="Q230" s="225"/>
      <c r="R230" s="225"/>
      <c r="S230" s="225"/>
      <c r="T230" s="22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27" t="s">
        <v>126</v>
      </c>
      <c r="AU230" s="227" t="s">
        <v>78</v>
      </c>
      <c r="AV230" s="13" t="s">
        <v>78</v>
      </c>
      <c r="AW230" s="13" t="s">
        <v>33</v>
      </c>
      <c r="AX230" s="13" t="s">
        <v>71</v>
      </c>
      <c r="AY230" s="227" t="s">
        <v>114</v>
      </c>
    </row>
    <row r="231" s="13" customFormat="1">
      <c r="A231" s="13"/>
      <c r="B231" s="216"/>
      <c r="C231" s="217"/>
      <c r="D231" s="218" t="s">
        <v>126</v>
      </c>
      <c r="E231" s="219" t="s">
        <v>19</v>
      </c>
      <c r="F231" s="220" t="s">
        <v>280</v>
      </c>
      <c r="G231" s="217"/>
      <c r="H231" s="221">
        <v>3</v>
      </c>
      <c r="I231" s="222"/>
      <c r="J231" s="217"/>
      <c r="K231" s="217"/>
      <c r="L231" s="223"/>
      <c r="M231" s="224"/>
      <c r="N231" s="225"/>
      <c r="O231" s="225"/>
      <c r="P231" s="225"/>
      <c r="Q231" s="225"/>
      <c r="R231" s="225"/>
      <c r="S231" s="225"/>
      <c r="T231" s="22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27" t="s">
        <v>126</v>
      </c>
      <c r="AU231" s="227" t="s">
        <v>78</v>
      </c>
      <c r="AV231" s="13" t="s">
        <v>78</v>
      </c>
      <c r="AW231" s="13" t="s">
        <v>33</v>
      </c>
      <c r="AX231" s="13" t="s">
        <v>71</v>
      </c>
      <c r="AY231" s="227" t="s">
        <v>114</v>
      </c>
    </row>
    <row r="232" s="14" customFormat="1">
      <c r="A232" s="14"/>
      <c r="B232" s="228"/>
      <c r="C232" s="229"/>
      <c r="D232" s="218" t="s">
        <v>126</v>
      </c>
      <c r="E232" s="230" t="s">
        <v>19</v>
      </c>
      <c r="F232" s="231" t="s">
        <v>129</v>
      </c>
      <c r="G232" s="229"/>
      <c r="H232" s="232">
        <v>102.36</v>
      </c>
      <c r="I232" s="233"/>
      <c r="J232" s="229"/>
      <c r="K232" s="229"/>
      <c r="L232" s="234"/>
      <c r="M232" s="235"/>
      <c r="N232" s="236"/>
      <c r="O232" s="236"/>
      <c r="P232" s="236"/>
      <c r="Q232" s="236"/>
      <c r="R232" s="236"/>
      <c r="S232" s="236"/>
      <c r="T232" s="237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38" t="s">
        <v>126</v>
      </c>
      <c r="AU232" s="238" t="s">
        <v>78</v>
      </c>
      <c r="AV232" s="14" t="s">
        <v>122</v>
      </c>
      <c r="AW232" s="14" t="s">
        <v>33</v>
      </c>
      <c r="AX232" s="14" t="s">
        <v>76</v>
      </c>
      <c r="AY232" s="238" t="s">
        <v>114</v>
      </c>
    </row>
    <row r="233" s="2" customFormat="1" ht="16.5" customHeight="1">
      <c r="A233" s="39"/>
      <c r="B233" s="40"/>
      <c r="C233" s="198" t="s">
        <v>281</v>
      </c>
      <c r="D233" s="198" t="s">
        <v>117</v>
      </c>
      <c r="E233" s="199" t="s">
        <v>282</v>
      </c>
      <c r="F233" s="200" t="s">
        <v>283</v>
      </c>
      <c r="G233" s="201" t="s">
        <v>120</v>
      </c>
      <c r="H233" s="202">
        <v>6.9299999999999997</v>
      </c>
      <c r="I233" s="203"/>
      <c r="J233" s="204">
        <f>ROUND(I233*H233,2)</f>
        <v>0</v>
      </c>
      <c r="K233" s="200" t="s">
        <v>212</v>
      </c>
      <c r="L233" s="45"/>
      <c r="M233" s="205" t="s">
        <v>19</v>
      </c>
      <c r="N233" s="206" t="s">
        <v>42</v>
      </c>
      <c r="O233" s="85"/>
      <c r="P233" s="207">
        <f>O233*H233</f>
        <v>0</v>
      </c>
      <c r="Q233" s="207">
        <v>0</v>
      </c>
      <c r="R233" s="207">
        <f>Q233*H233</f>
        <v>0</v>
      </c>
      <c r="S233" s="207">
        <v>0.11700000000000001</v>
      </c>
      <c r="T233" s="208">
        <f>S233*H233</f>
        <v>0.81081000000000003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09" t="s">
        <v>122</v>
      </c>
      <c r="AT233" s="209" t="s">
        <v>117</v>
      </c>
      <c r="AU233" s="209" t="s">
        <v>78</v>
      </c>
      <c r="AY233" s="18" t="s">
        <v>114</v>
      </c>
      <c r="BE233" s="210">
        <f>IF(N233="základní",J233,0)</f>
        <v>0</v>
      </c>
      <c r="BF233" s="210">
        <f>IF(N233="snížená",J233,0)</f>
        <v>0</v>
      </c>
      <c r="BG233" s="210">
        <f>IF(N233="zákl. přenesená",J233,0)</f>
        <v>0</v>
      </c>
      <c r="BH233" s="210">
        <f>IF(N233="sníž. přenesená",J233,0)</f>
        <v>0</v>
      </c>
      <c r="BI233" s="210">
        <f>IF(N233="nulová",J233,0)</f>
        <v>0</v>
      </c>
      <c r="BJ233" s="18" t="s">
        <v>76</v>
      </c>
      <c r="BK233" s="210">
        <f>ROUND(I233*H233,2)</f>
        <v>0</v>
      </c>
      <c r="BL233" s="18" t="s">
        <v>122</v>
      </c>
      <c r="BM233" s="209" t="s">
        <v>284</v>
      </c>
    </row>
    <row r="234" s="15" customFormat="1">
      <c r="A234" s="15"/>
      <c r="B234" s="239"/>
      <c r="C234" s="240"/>
      <c r="D234" s="218" t="s">
        <v>126</v>
      </c>
      <c r="E234" s="241" t="s">
        <v>19</v>
      </c>
      <c r="F234" s="242" t="s">
        <v>221</v>
      </c>
      <c r="G234" s="240"/>
      <c r="H234" s="241" t="s">
        <v>19</v>
      </c>
      <c r="I234" s="243"/>
      <c r="J234" s="240"/>
      <c r="K234" s="240"/>
      <c r="L234" s="244"/>
      <c r="M234" s="245"/>
      <c r="N234" s="246"/>
      <c r="O234" s="246"/>
      <c r="P234" s="246"/>
      <c r="Q234" s="246"/>
      <c r="R234" s="246"/>
      <c r="S234" s="246"/>
      <c r="T234" s="247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48" t="s">
        <v>126</v>
      </c>
      <c r="AU234" s="248" t="s">
        <v>78</v>
      </c>
      <c r="AV234" s="15" t="s">
        <v>76</v>
      </c>
      <c r="AW234" s="15" t="s">
        <v>33</v>
      </c>
      <c r="AX234" s="15" t="s">
        <v>71</v>
      </c>
      <c r="AY234" s="248" t="s">
        <v>114</v>
      </c>
    </row>
    <row r="235" s="15" customFormat="1">
      <c r="A235" s="15"/>
      <c r="B235" s="239"/>
      <c r="C235" s="240"/>
      <c r="D235" s="218" t="s">
        <v>126</v>
      </c>
      <c r="E235" s="241" t="s">
        <v>19</v>
      </c>
      <c r="F235" s="242" t="s">
        <v>285</v>
      </c>
      <c r="G235" s="240"/>
      <c r="H235" s="241" t="s">
        <v>19</v>
      </c>
      <c r="I235" s="243"/>
      <c r="J235" s="240"/>
      <c r="K235" s="240"/>
      <c r="L235" s="244"/>
      <c r="M235" s="245"/>
      <c r="N235" s="246"/>
      <c r="O235" s="246"/>
      <c r="P235" s="246"/>
      <c r="Q235" s="246"/>
      <c r="R235" s="246"/>
      <c r="S235" s="246"/>
      <c r="T235" s="247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48" t="s">
        <v>126</v>
      </c>
      <c r="AU235" s="248" t="s">
        <v>78</v>
      </c>
      <c r="AV235" s="15" t="s">
        <v>76</v>
      </c>
      <c r="AW235" s="15" t="s">
        <v>33</v>
      </c>
      <c r="AX235" s="15" t="s">
        <v>71</v>
      </c>
      <c r="AY235" s="248" t="s">
        <v>114</v>
      </c>
    </row>
    <row r="236" s="13" customFormat="1">
      <c r="A236" s="13"/>
      <c r="B236" s="216"/>
      <c r="C236" s="217"/>
      <c r="D236" s="218" t="s">
        <v>126</v>
      </c>
      <c r="E236" s="219" t="s">
        <v>19</v>
      </c>
      <c r="F236" s="220" t="s">
        <v>286</v>
      </c>
      <c r="G236" s="217"/>
      <c r="H236" s="221">
        <v>6.9299999999999997</v>
      </c>
      <c r="I236" s="222"/>
      <c r="J236" s="217"/>
      <c r="K236" s="217"/>
      <c r="L236" s="223"/>
      <c r="M236" s="224"/>
      <c r="N236" s="225"/>
      <c r="O236" s="225"/>
      <c r="P236" s="225"/>
      <c r="Q236" s="225"/>
      <c r="R236" s="225"/>
      <c r="S236" s="225"/>
      <c r="T236" s="22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27" t="s">
        <v>126</v>
      </c>
      <c r="AU236" s="227" t="s">
        <v>78</v>
      </c>
      <c r="AV236" s="13" t="s">
        <v>78</v>
      </c>
      <c r="AW236" s="13" t="s">
        <v>33</v>
      </c>
      <c r="AX236" s="13" t="s">
        <v>71</v>
      </c>
      <c r="AY236" s="227" t="s">
        <v>114</v>
      </c>
    </row>
    <row r="237" s="14" customFormat="1">
      <c r="A237" s="14"/>
      <c r="B237" s="228"/>
      <c r="C237" s="229"/>
      <c r="D237" s="218" t="s">
        <v>126</v>
      </c>
      <c r="E237" s="230" t="s">
        <v>19</v>
      </c>
      <c r="F237" s="231" t="s">
        <v>129</v>
      </c>
      <c r="G237" s="229"/>
      <c r="H237" s="232">
        <v>6.9299999999999997</v>
      </c>
      <c r="I237" s="233"/>
      <c r="J237" s="229"/>
      <c r="K237" s="229"/>
      <c r="L237" s="234"/>
      <c r="M237" s="235"/>
      <c r="N237" s="236"/>
      <c r="O237" s="236"/>
      <c r="P237" s="236"/>
      <c r="Q237" s="236"/>
      <c r="R237" s="236"/>
      <c r="S237" s="236"/>
      <c r="T237" s="23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38" t="s">
        <v>126</v>
      </c>
      <c r="AU237" s="238" t="s">
        <v>78</v>
      </c>
      <c r="AV237" s="14" t="s">
        <v>122</v>
      </c>
      <c r="AW237" s="14" t="s">
        <v>33</v>
      </c>
      <c r="AX237" s="14" t="s">
        <v>76</v>
      </c>
      <c r="AY237" s="238" t="s">
        <v>114</v>
      </c>
    </row>
    <row r="238" s="2" customFormat="1" ht="24.15" customHeight="1">
      <c r="A238" s="39"/>
      <c r="B238" s="40"/>
      <c r="C238" s="198" t="s">
        <v>287</v>
      </c>
      <c r="D238" s="198" t="s">
        <v>117</v>
      </c>
      <c r="E238" s="199" t="s">
        <v>288</v>
      </c>
      <c r="F238" s="200" t="s">
        <v>289</v>
      </c>
      <c r="G238" s="201" t="s">
        <v>120</v>
      </c>
      <c r="H238" s="202">
        <v>18.288</v>
      </c>
      <c r="I238" s="203"/>
      <c r="J238" s="204">
        <f>ROUND(I238*H238,2)</f>
        <v>0</v>
      </c>
      <c r="K238" s="200" t="s">
        <v>121</v>
      </c>
      <c r="L238" s="45"/>
      <c r="M238" s="205" t="s">
        <v>19</v>
      </c>
      <c r="N238" s="206" t="s">
        <v>42</v>
      </c>
      <c r="O238" s="85"/>
      <c r="P238" s="207">
        <f>O238*H238</f>
        <v>0</v>
      </c>
      <c r="Q238" s="207">
        <v>0</v>
      </c>
      <c r="R238" s="207">
        <f>Q238*H238</f>
        <v>0</v>
      </c>
      <c r="S238" s="207">
        <v>0.050000000000000003</v>
      </c>
      <c r="T238" s="208">
        <f>S238*H238</f>
        <v>0.9144000000000001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09" t="s">
        <v>122</v>
      </c>
      <c r="AT238" s="209" t="s">
        <v>117</v>
      </c>
      <c r="AU238" s="209" t="s">
        <v>78</v>
      </c>
      <c r="AY238" s="18" t="s">
        <v>114</v>
      </c>
      <c r="BE238" s="210">
        <f>IF(N238="základní",J238,0)</f>
        <v>0</v>
      </c>
      <c r="BF238" s="210">
        <f>IF(N238="snížená",J238,0)</f>
        <v>0</v>
      </c>
      <c r="BG238" s="210">
        <f>IF(N238="zákl. přenesená",J238,0)</f>
        <v>0</v>
      </c>
      <c r="BH238" s="210">
        <f>IF(N238="sníž. přenesená",J238,0)</f>
        <v>0</v>
      </c>
      <c r="BI238" s="210">
        <f>IF(N238="nulová",J238,0)</f>
        <v>0</v>
      </c>
      <c r="BJ238" s="18" t="s">
        <v>76</v>
      </c>
      <c r="BK238" s="210">
        <f>ROUND(I238*H238,2)</f>
        <v>0</v>
      </c>
      <c r="BL238" s="18" t="s">
        <v>122</v>
      </c>
      <c r="BM238" s="209" t="s">
        <v>290</v>
      </c>
    </row>
    <row r="239" s="2" customFormat="1">
      <c r="A239" s="39"/>
      <c r="B239" s="40"/>
      <c r="C239" s="41"/>
      <c r="D239" s="211" t="s">
        <v>124</v>
      </c>
      <c r="E239" s="41"/>
      <c r="F239" s="212" t="s">
        <v>291</v>
      </c>
      <c r="G239" s="41"/>
      <c r="H239" s="41"/>
      <c r="I239" s="213"/>
      <c r="J239" s="41"/>
      <c r="K239" s="41"/>
      <c r="L239" s="45"/>
      <c r="M239" s="214"/>
      <c r="N239" s="215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124</v>
      </c>
      <c r="AU239" s="18" t="s">
        <v>78</v>
      </c>
    </row>
    <row r="240" s="15" customFormat="1">
      <c r="A240" s="15"/>
      <c r="B240" s="239"/>
      <c r="C240" s="240"/>
      <c r="D240" s="218" t="s">
        <v>126</v>
      </c>
      <c r="E240" s="241" t="s">
        <v>19</v>
      </c>
      <c r="F240" s="242" t="s">
        <v>134</v>
      </c>
      <c r="G240" s="240"/>
      <c r="H240" s="241" t="s">
        <v>19</v>
      </c>
      <c r="I240" s="243"/>
      <c r="J240" s="240"/>
      <c r="K240" s="240"/>
      <c r="L240" s="244"/>
      <c r="M240" s="245"/>
      <c r="N240" s="246"/>
      <c r="O240" s="246"/>
      <c r="P240" s="246"/>
      <c r="Q240" s="246"/>
      <c r="R240" s="246"/>
      <c r="S240" s="246"/>
      <c r="T240" s="247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48" t="s">
        <v>126</v>
      </c>
      <c r="AU240" s="248" t="s">
        <v>78</v>
      </c>
      <c r="AV240" s="15" t="s">
        <v>76</v>
      </c>
      <c r="AW240" s="15" t="s">
        <v>33</v>
      </c>
      <c r="AX240" s="15" t="s">
        <v>71</v>
      </c>
      <c r="AY240" s="248" t="s">
        <v>114</v>
      </c>
    </row>
    <row r="241" s="13" customFormat="1">
      <c r="A241" s="13"/>
      <c r="B241" s="216"/>
      <c r="C241" s="217"/>
      <c r="D241" s="218" t="s">
        <v>126</v>
      </c>
      <c r="E241" s="219" t="s">
        <v>19</v>
      </c>
      <c r="F241" s="220" t="s">
        <v>135</v>
      </c>
      <c r="G241" s="217"/>
      <c r="H241" s="221">
        <v>10.01</v>
      </c>
      <c r="I241" s="222"/>
      <c r="J241" s="217"/>
      <c r="K241" s="217"/>
      <c r="L241" s="223"/>
      <c r="M241" s="224"/>
      <c r="N241" s="225"/>
      <c r="O241" s="225"/>
      <c r="P241" s="225"/>
      <c r="Q241" s="225"/>
      <c r="R241" s="225"/>
      <c r="S241" s="225"/>
      <c r="T241" s="22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27" t="s">
        <v>126</v>
      </c>
      <c r="AU241" s="227" t="s">
        <v>78</v>
      </c>
      <c r="AV241" s="13" t="s">
        <v>78</v>
      </c>
      <c r="AW241" s="13" t="s">
        <v>33</v>
      </c>
      <c r="AX241" s="13" t="s">
        <v>71</v>
      </c>
      <c r="AY241" s="227" t="s">
        <v>114</v>
      </c>
    </row>
    <row r="242" s="13" customFormat="1">
      <c r="A242" s="13"/>
      <c r="B242" s="216"/>
      <c r="C242" s="217"/>
      <c r="D242" s="218" t="s">
        <v>126</v>
      </c>
      <c r="E242" s="219" t="s">
        <v>19</v>
      </c>
      <c r="F242" s="220" t="s">
        <v>136</v>
      </c>
      <c r="G242" s="217"/>
      <c r="H242" s="221">
        <v>8.2780000000000005</v>
      </c>
      <c r="I242" s="222"/>
      <c r="J242" s="217"/>
      <c r="K242" s="217"/>
      <c r="L242" s="223"/>
      <c r="M242" s="224"/>
      <c r="N242" s="225"/>
      <c r="O242" s="225"/>
      <c r="P242" s="225"/>
      <c r="Q242" s="225"/>
      <c r="R242" s="225"/>
      <c r="S242" s="225"/>
      <c r="T242" s="22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27" t="s">
        <v>126</v>
      </c>
      <c r="AU242" s="227" t="s">
        <v>78</v>
      </c>
      <c r="AV242" s="13" t="s">
        <v>78</v>
      </c>
      <c r="AW242" s="13" t="s">
        <v>33</v>
      </c>
      <c r="AX242" s="13" t="s">
        <v>71</v>
      </c>
      <c r="AY242" s="227" t="s">
        <v>114</v>
      </c>
    </row>
    <row r="243" s="14" customFormat="1">
      <c r="A243" s="14"/>
      <c r="B243" s="228"/>
      <c r="C243" s="229"/>
      <c r="D243" s="218" t="s">
        <v>126</v>
      </c>
      <c r="E243" s="230" t="s">
        <v>19</v>
      </c>
      <c r="F243" s="231" t="s">
        <v>129</v>
      </c>
      <c r="G243" s="229"/>
      <c r="H243" s="232">
        <v>18.288</v>
      </c>
      <c r="I243" s="233"/>
      <c r="J243" s="229"/>
      <c r="K243" s="229"/>
      <c r="L243" s="234"/>
      <c r="M243" s="235"/>
      <c r="N243" s="236"/>
      <c r="O243" s="236"/>
      <c r="P243" s="236"/>
      <c r="Q243" s="236"/>
      <c r="R243" s="236"/>
      <c r="S243" s="236"/>
      <c r="T243" s="237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38" t="s">
        <v>126</v>
      </c>
      <c r="AU243" s="238" t="s">
        <v>78</v>
      </c>
      <c r="AV243" s="14" t="s">
        <v>122</v>
      </c>
      <c r="AW243" s="14" t="s">
        <v>33</v>
      </c>
      <c r="AX243" s="14" t="s">
        <v>76</v>
      </c>
      <c r="AY243" s="238" t="s">
        <v>114</v>
      </c>
    </row>
    <row r="244" s="12" customFormat="1" ht="22.8" customHeight="1">
      <c r="A244" s="12"/>
      <c r="B244" s="182"/>
      <c r="C244" s="183"/>
      <c r="D244" s="184" t="s">
        <v>70</v>
      </c>
      <c r="E244" s="196" t="s">
        <v>292</v>
      </c>
      <c r="F244" s="196" t="s">
        <v>293</v>
      </c>
      <c r="G244" s="183"/>
      <c r="H244" s="183"/>
      <c r="I244" s="186"/>
      <c r="J244" s="197">
        <f>BK244</f>
        <v>0</v>
      </c>
      <c r="K244" s="183"/>
      <c r="L244" s="188"/>
      <c r="M244" s="189"/>
      <c r="N244" s="190"/>
      <c r="O244" s="190"/>
      <c r="P244" s="191">
        <f>SUM(P245:P254)</f>
        <v>0</v>
      </c>
      <c r="Q244" s="190"/>
      <c r="R244" s="191">
        <f>SUM(R245:R254)</f>
        <v>0</v>
      </c>
      <c r="S244" s="190"/>
      <c r="T244" s="192">
        <f>SUM(T245:T254)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193" t="s">
        <v>76</v>
      </c>
      <c r="AT244" s="194" t="s">
        <v>70</v>
      </c>
      <c r="AU244" s="194" t="s">
        <v>76</v>
      </c>
      <c r="AY244" s="193" t="s">
        <v>114</v>
      </c>
      <c r="BK244" s="195">
        <f>SUM(BK245:BK254)</f>
        <v>0</v>
      </c>
    </row>
    <row r="245" s="2" customFormat="1" ht="24.15" customHeight="1">
      <c r="A245" s="39"/>
      <c r="B245" s="40"/>
      <c r="C245" s="198" t="s">
        <v>294</v>
      </c>
      <c r="D245" s="198" t="s">
        <v>117</v>
      </c>
      <c r="E245" s="199" t="s">
        <v>295</v>
      </c>
      <c r="F245" s="200" t="s">
        <v>296</v>
      </c>
      <c r="G245" s="201" t="s">
        <v>297</v>
      </c>
      <c r="H245" s="202">
        <v>7.1429999999999998</v>
      </c>
      <c r="I245" s="203"/>
      <c r="J245" s="204">
        <f>ROUND(I245*H245,2)</f>
        <v>0</v>
      </c>
      <c r="K245" s="200" t="s">
        <v>121</v>
      </c>
      <c r="L245" s="45"/>
      <c r="M245" s="205" t="s">
        <v>19</v>
      </c>
      <c r="N245" s="206" t="s">
        <v>42</v>
      </c>
      <c r="O245" s="85"/>
      <c r="P245" s="207">
        <f>O245*H245</f>
        <v>0</v>
      </c>
      <c r="Q245" s="207">
        <v>0</v>
      </c>
      <c r="R245" s="207">
        <f>Q245*H245</f>
        <v>0</v>
      </c>
      <c r="S245" s="207">
        <v>0</v>
      </c>
      <c r="T245" s="208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09" t="s">
        <v>122</v>
      </c>
      <c r="AT245" s="209" t="s">
        <v>117</v>
      </c>
      <c r="AU245" s="209" t="s">
        <v>78</v>
      </c>
      <c r="AY245" s="18" t="s">
        <v>114</v>
      </c>
      <c r="BE245" s="210">
        <f>IF(N245="základní",J245,0)</f>
        <v>0</v>
      </c>
      <c r="BF245" s="210">
        <f>IF(N245="snížená",J245,0)</f>
        <v>0</v>
      </c>
      <c r="BG245" s="210">
        <f>IF(N245="zákl. přenesená",J245,0)</f>
        <v>0</v>
      </c>
      <c r="BH245" s="210">
        <f>IF(N245="sníž. přenesená",J245,0)</f>
        <v>0</v>
      </c>
      <c r="BI245" s="210">
        <f>IF(N245="nulová",J245,0)</f>
        <v>0</v>
      </c>
      <c r="BJ245" s="18" t="s">
        <v>76</v>
      </c>
      <c r="BK245" s="210">
        <f>ROUND(I245*H245,2)</f>
        <v>0</v>
      </c>
      <c r="BL245" s="18" t="s">
        <v>122</v>
      </c>
      <c r="BM245" s="209" t="s">
        <v>298</v>
      </c>
    </row>
    <row r="246" s="2" customFormat="1">
      <c r="A246" s="39"/>
      <c r="B246" s="40"/>
      <c r="C246" s="41"/>
      <c r="D246" s="211" t="s">
        <v>124</v>
      </c>
      <c r="E246" s="41"/>
      <c r="F246" s="212" t="s">
        <v>299</v>
      </c>
      <c r="G246" s="41"/>
      <c r="H246" s="41"/>
      <c r="I246" s="213"/>
      <c r="J246" s="41"/>
      <c r="K246" s="41"/>
      <c r="L246" s="45"/>
      <c r="M246" s="214"/>
      <c r="N246" s="215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124</v>
      </c>
      <c r="AU246" s="18" t="s">
        <v>78</v>
      </c>
    </row>
    <row r="247" s="2" customFormat="1" ht="21.75" customHeight="1">
      <c r="A247" s="39"/>
      <c r="B247" s="40"/>
      <c r="C247" s="198" t="s">
        <v>300</v>
      </c>
      <c r="D247" s="198" t="s">
        <v>117</v>
      </c>
      <c r="E247" s="199" t="s">
        <v>301</v>
      </c>
      <c r="F247" s="200" t="s">
        <v>302</v>
      </c>
      <c r="G247" s="201" t="s">
        <v>297</v>
      </c>
      <c r="H247" s="202">
        <v>7.1429999999999998</v>
      </c>
      <c r="I247" s="203"/>
      <c r="J247" s="204">
        <f>ROUND(I247*H247,2)</f>
        <v>0</v>
      </c>
      <c r="K247" s="200" t="s">
        <v>121</v>
      </c>
      <c r="L247" s="45"/>
      <c r="M247" s="205" t="s">
        <v>19</v>
      </c>
      <c r="N247" s="206" t="s">
        <v>42</v>
      </c>
      <c r="O247" s="85"/>
      <c r="P247" s="207">
        <f>O247*H247</f>
        <v>0</v>
      </c>
      <c r="Q247" s="207">
        <v>0</v>
      </c>
      <c r="R247" s="207">
        <f>Q247*H247</f>
        <v>0</v>
      </c>
      <c r="S247" s="207">
        <v>0</v>
      </c>
      <c r="T247" s="208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09" t="s">
        <v>122</v>
      </c>
      <c r="AT247" s="209" t="s">
        <v>117</v>
      </c>
      <c r="AU247" s="209" t="s">
        <v>78</v>
      </c>
      <c r="AY247" s="18" t="s">
        <v>114</v>
      </c>
      <c r="BE247" s="210">
        <f>IF(N247="základní",J247,0)</f>
        <v>0</v>
      </c>
      <c r="BF247" s="210">
        <f>IF(N247="snížená",J247,0)</f>
        <v>0</v>
      </c>
      <c r="BG247" s="210">
        <f>IF(N247="zákl. přenesená",J247,0)</f>
        <v>0</v>
      </c>
      <c r="BH247" s="210">
        <f>IF(N247="sníž. přenesená",J247,0)</f>
        <v>0</v>
      </c>
      <c r="BI247" s="210">
        <f>IF(N247="nulová",J247,0)</f>
        <v>0</v>
      </c>
      <c r="BJ247" s="18" t="s">
        <v>76</v>
      </c>
      <c r="BK247" s="210">
        <f>ROUND(I247*H247,2)</f>
        <v>0</v>
      </c>
      <c r="BL247" s="18" t="s">
        <v>122</v>
      </c>
      <c r="BM247" s="209" t="s">
        <v>303</v>
      </c>
    </row>
    <row r="248" s="2" customFormat="1">
      <c r="A248" s="39"/>
      <c r="B248" s="40"/>
      <c r="C248" s="41"/>
      <c r="D248" s="211" t="s">
        <v>124</v>
      </c>
      <c r="E248" s="41"/>
      <c r="F248" s="212" t="s">
        <v>304</v>
      </c>
      <c r="G248" s="41"/>
      <c r="H248" s="41"/>
      <c r="I248" s="213"/>
      <c r="J248" s="41"/>
      <c r="K248" s="41"/>
      <c r="L248" s="45"/>
      <c r="M248" s="214"/>
      <c r="N248" s="215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124</v>
      </c>
      <c r="AU248" s="18" t="s">
        <v>78</v>
      </c>
    </row>
    <row r="249" s="2" customFormat="1" ht="24.15" customHeight="1">
      <c r="A249" s="39"/>
      <c r="B249" s="40"/>
      <c r="C249" s="198" t="s">
        <v>305</v>
      </c>
      <c r="D249" s="198" t="s">
        <v>117</v>
      </c>
      <c r="E249" s="199" t="s">
        <v>306</v>
      </c>
      <c r="F249" s="200" t="s">
        <v>307</v>
      </c>
      <c r="G249" s="201" t="s">
        <v>297</v>
      </c>
      <c r="H249" s="202">
        <v>120.30800000000001</v>
      </c>
      <c r="I249" s="203"/>
      <c r="J249" s="204">
        <f>ROUND(I249*H249,2)</f>
        <v>0</v>
      </c>
      <c r="K249" s="200" t="s">
        <v>121</v>
      </c>
      <c r="L249" s="45"/>
      <c r="M249" s="205" t="s">
        <v>19</v>
      </c>
      <c r="N249" s="206" t="s">
        <v>42</v>
      </c>
      <c r="O249" s="85"/>
      <c r="P249" s="207">
        <f>O249*H249</f>
        <v>0</v>
      </c>
      <c r="Q249" s="207">
        <v>0</v>
      </c>
      <c r="R249" s="207">
        <f>Q249*H249</f>
        <v>0</v>
      </c>
      <c r="S249" s="207">
        <v>0</v>
      </c>
      <c r="T249" s="208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09" t="s">
        <v>122</v>
      </c>
      <c r="AT249" s="209" t="s">
        <v>117</v>
      </c>
      <c r="AU249" s="209" t="s">
        <v>78</v>
      </c>
      <c r="AY249" s="18" t="s">
        <v>114</v>
      </c>
      <c r="BE249" s="210">
        <f>IF(N249="základní",J249,0)</f>
        <v>0</v>
      </c>
      <c r="BF249" s="210">
        <f>IF(N249="snížená",J249,0)</f>
        <v>0</v>
      </c>
      <c r="BG249" s="210">
        <f>IF(N249="zákl. přenesená",J249,0)</f>
        <v>0</v>
      </c>
      <c r="BH249" s="210">
        <f>IF(N249="sníž. přenesená",J249,0)</f>
        <v>0</v>
      </c>
      <c r="BI249" s="210">
        <f>IF(N249="nulová",J249,0)</f>
        <v>0</v>
      </c>
      <c r="BJ249" s="18" t="s">
        <v>76</v>
      </c>
      <c r="BK249" s="210">
        <f>ROUND(I249*H249,2)</f>
        <v>0</v>
      </c>
      <c r="BL249" s="18" t="s">
        <v>122</v>
      </c>
      <c r="BM249" s="209" t="s">
        <v>308</v>
      </c>
    </row>
    <row r="250" s="2" customFormat="1">
      <c r="A250" s="39"/>
      <c r="B250" s="40"/>
      <c r="C250" s="41"/>
      <c r="D250" s="211" t="s">
        <v>124</v>
      </c>
      <c r="E250" s="41"/>
      <c r="F250" s="212" t="s">
        <v>309</v>
      </c>
      <c r="G250" s="41"/>
      <c r="H250" s="41"/>
      <c r="I250" s="213"/>
      <c r="J250" s="41"/>
      <c r="K250" s="41"/>
      <c r="L250" s="45"/>
      <c r="M250" s="214"/>
      <c r="N250" s="215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124</v>
      </c>
      <c r="AU250" s="18" t="s">
        <v>78</v>
      </c>
    </row>
    <row r="251" s="13" customFormat="1">
      <c r="A251" s="13"/>
      <c r="B251" s="216"/>
      <c r="C251" s="217"/>
      <c r="D251" s="218" t="s">
        <v>126</v>
      </c>
      <c r="E251" s="219" t="s">
        <v>19</v>
      </c>
      <c r="F251" s="220" t="s">
        <v>310</v>
      </c>
      <c r="G251" s="217"/>
      <c r="H251" s="221">
        <v>120.30800000000001</v>
      </c>
      <c r="I251" s="222"/>
      <c r="J251" s="217"/>
      <c r="K251" s="217"/>
      <c r="L251" s="223"/>
      <c r="M251" s="224"/>
      <c r="N251" s="225"/>
      <c r="O251" s="225"/>
      <c r="P251" s="225"/>
      <c r="Q251" s="225"/>
      <c r="R251" s="225"/>
      <c r="S251" s="225"/>
      <c r="T251" s="22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27" t="s">
        <v>126</v>
      </c>
      <c r="AU251" s="227" t="s">
        <v>78</v>
      </c>
      <c r="AV251" s="13" t="s">
        <v>78</v>
      </c>
      <c r="AW251" s="13" t="s">
        <v>33</v>
      </c>
      <c r="AX251" s="13" t="s">
        <v>71</v>
      </c>
      <c r="AY251" s="227" t="s">
        <v>114</v>
      </c>
    </row>
    <row r="252" s="14" customFormat="1">
      <c r="A252" s="14"/>
      <c r="B252" s="228"/>
      <c r="C252" s="229"/>
      <c r="D252" s="218" t="s">
        <v>126</v>
      </c>
      <c r="E252" s="230" t="s">
        <v>19</v>
      </c>
      <c r="F252" s="231" t="s">
        <v>129</v>
      </c>
      <c r="G252" s="229"/>
      <c r="H252" s="232">
        <v>120.30800000000001</v>
      </c>
      <c r="I252" s="233"/>
      <c r="J252" s="229"/>
      <c r="K252" s="229"/>
      <c r="L252" s="234"/>
      <c r="M252" s="235"/>
      <c r="N252" s="236"/>
      <c r="O252" s="236"/>
      <c r="P252" s="236"/>
      <c r="Q252" s="236"/>
      <c r="R252" s="236"/>
      <c r="S252" s="236"/>
      <c r="T252" s="237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38" t="s">
        <v>126</v>
      </c>
      <c r="AU252" s="238" t="s">
        <v>78</v>
      </c>
      <c r="AV252" s="14" t="s">
        <v>122</v>
      </c>
      <c r="AW252" s="14" t="s">
        <v>33</v>
      </c>
      <c r="AX252" s="14" t="s">
        <v>76</v>
      </c>
      <c r="AY252" s="238" t="s">
        <v>114</v>
      </c>
    </row>
    <row r="253" s="2" customFormat="1" ht="24.15" customHeight="1">
      <c r="A253" s="39"/>
      <c r="B253" s="40"/>
      <c r="C253" s="198" t="s">
        <v>311</v>
      </c>
      <c r="D253" s="198" t="s">
        <v>117</v>
      </c>
      <c r="E253" s="199" t="s">
        <v>312</v>
      </c>
      <c r="F253" s="200" t="s">
        <v>313</v>
      </c>
      <c r="G253" s="201" t="s">
        <v>297</v>
      </c>
      <c r="H253" s="202">
        <v>7.1429999999999998</v>
      </c>
      <c r="I253" s="203"/>
      <c r="J253" s="204">
        <f>ROUND(I253*H253,2)</f>
        <v>0</v>
      </c>
      <c r="K253" s="200" t="s">
        <v>121</v>
      </c>
      <c r="L253" s="45"/>
      <c r="M253" s="205" t="s">
        <v>19</v>
      </c>
      <c r="N253" s="206" t="s">
        <v>42</v>
      </c>
      <c r="O253" s="85"/>
      <c r="P253" s="207">
        <f>O253*H253</f>
        <v>0</v>
      </c>
      <c r="Q253" s="207">
        <v>0</v>
      </c>
      <c r="R253" s="207">
        <f>Q253*H253</f>
        <v>0</v>
      </c>
      <c r="S253" s="207">
        <v>0</v>
      </c>
      <c r="T253" s="208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09" t="s">
        <v>122</v>
      </c>
      <c r="AT253" s="209" t="s">
        <v>117</v>
      </c>
      <c r="AU253" s="209" t="s">
        <v>78</v>
      </c>
      <c r="AY253" s="18" t="s">
        <v>114</v>
      </c>
      <c r="BE253" s="210">
        <f>IF(N253="základní",J253,0)</f>
        <v>0</v>
      </c>
      <c r="BF253" s="210">
        <f>IF(N253="snížená",J253,0)</f>
        <v>0</v>
      </c>
      <c r="BG253" s="210">
        <f>IF(N253="zákl. přenesená",J253,0)</f>
        <v>0</v>
      </c>
      <c r="BH253" s="210">
        <f>IF(N253="sníž. přenesená",J253,0)</f>
        <v>0</v>
      </c>
      <c r="BI253" s="210">
        <f>IF(N253="nulová",J253,0)</f>
        <v>0</v>
      </c>
      <c r="BJ253" s="18" t="s">
        <v>76</v>
      </c>
      <c r="BK253" s="210">
        <f>ROUND(I253*H253,2)</f>
        <v>0</v>
      </c>
      <c r="BL253" s="18" t="s">
        <v>122</v>
      </c>
      <c r="BM253" s="209" t="s">
        <v>314</v>
      </c>
    </row>
    <row r="254" s="2" customFormat="1">
      <c r="A254" s="39"/>
      <c r="B254" s="40"/>
      <c r="C254" s="41"/>
      <c r="D254" s="211" t="s">
        <v>124</v>
      </c>
      <c r="E254" s="41"/>
      <c r="F254" s="212" t="s">
        <v>315</v>
      </c>
      <c r="G254" s="41"/>
      <c r="H254" s="41"/>
      <c r="I254" s="213"/>
      <c r="J254" s="41"/>
      <c r="K254" s="41"/>
      <c r="L254" s="45"/>
      <c r="M254" s="214"/>
      <c r="N254" s="215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124</v>
      </c>
      <c r="AU254" s="18" t="s">
        <v>78</v>
      </c>
    </row>
    <row r="255" s="12" customFormat="1" ht="22.8" customHeight="1">
      <c r="A255" s="12"/>
      <c r="B255" s="182"/>
      <c r="C255" s="183"/>
      <c r="D255" s="184" t="s">
        <v>70</v>
      </c>
      <c r="E255" s="196" t="s">
        <v>316</v>
      </c>
      <c r="F255" s="196" t="s">
        <v>317</v>
      </c>
      <c r="G255" s="183"/>
      <c r="H255" s="183"/>
      <c r="I255" s="186"/>
      <c r="J255" s="197">
        <f>BK255</f>
        <v>0</v>
      </c>
      <c r="K255" s="183"/>
      <c r="L255" s="188"/>
      <c r="M255" s="189"/>
      <c r="N255" s="190"/>
      <c r="O255" s="190"/>
      <c r="P255" s="191">
        <f>SUM(P256:P257)</f>
        <v>0</v>
      </c>
      <c r="Q255" s="190"/>
      <c r="R255" s="191">
        <f>SUM(R256:R257)</f>
        <v>0</v>
      </c>
      <c r="S255" s="190"/>
      <c r="T255" s="192">
        <f>SUM(T256:T257)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193" t="s">
        <v>76</v>
      </c>
      <c r="AT255" s="194" t="s">
        <v>70</v>
      </c>
      <c r="AU255" s="194" t="s">
        <v>76</v>
      </c>
      <c r="AY255" s="193" t="s">
        <v>114</v>
      </c>
      <c r="BK255" s="195">
        <f>SUM(BK256:BK257)</f>
        <v>0</v>
      </c>
    </row>
    <row r="256" s="2" customFormat="1" ht="33" customHeight="1">
      <c r="A256" s="39"/>
      <c r="B256" s="40"/>
      <c r="C256" s="198" t="s">
        <v>318</v>
      </c>
      <c r="D256" s="198" t="s">
        <v>117</v>
      </c>
      <c r="E256" s="199" t="s">
        <v>319</v>
      </c>
      <c r="F256" s="200" t="s">
        <v>320</v>
      </c>
      <c r="G256" s="201" t="s">
        <v>297</v>
      </c>
      <c r="H256" s="202">
        <v>2.258</v>
      </c>
      <c r="I256" s="203"/>
      <c r="J256" s="204">
        <f>ROUND(I256*H256,2)</f>
        <v>0</v>
      </c>
      <c r="K256" s="200" t="s">
        <v>121</v>
      </c>
      <c r="L256" s="45"/>
      <c r="M256" s="205" t="s">
        <v>19</v>
      </c>
      <c r="N256" s="206" t="s">
        <v>42</v>
      </c>
      <c r="O256" s="85"/>
      <c r="P256" s="207">
        <f>O256*H256</f>
        <v>0</v>
      </c>
      <c r="Q256" s="207">
        <v>0</v>
      </c>
      <c r="R256" s="207">
        <f>Q256*H256</f>
        <v>0</v>
      </c>
      <c r="S256" s="207">
        <v>0</v>
      </c>
      <c r="T256" s="208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09" t="s">
        <v>122</v>
      </c>
      <c r="AT256" s="209" t="s">
        <v>117</v>
      </c>
      <c r="AU256" s="209" t="s">
        <v>78</v>
      </c>
      <c r="AY256" s="18" t="s">
        <v>114</v>
      </c>
      <c r="BE256" s="210">
        <f>IF(N256="základní",J256,0)</f>
        <v>0</v>
      </c>
      <c r="BF256" s="210">
        <f>IF(N256="snížená",J256,0)</f>
        <v>0</v>
      </c>
      <c r="BG256" s="210">
        <f>IF(N256="zákl. přenesená",J256,0)</f>
        <v>0</v>
      </c>
      <c r="BH256" s="210">
        <f>IF(N256="sníž. přenesená",J256,0)</f>
        <v>0</v>
      </c>
      <c r="BI256" s="210">
        <f>IF(N256="nulová",J256,0)</f>
        <v>0</v>
      </c>
      <c r="BJ256" s="18" t="s">
        <v>76</v>
      </c>
      <c r="BK256" s="210">
        <f>ROUND(I256*H256,2)</f>
        <v>0</v>
      </c>
      <c r="BL256" s="18" t="s">
        <v>122</v>
      </c>
      <c r="BM256" s="209" t="s">
        <v>321</v>
      </c>
    </row>
    <row r="257" s="2" customFormat="1">
      <c r="A257" s="39"/>
      <c r="B257" s="40"/>
      <c r="C257" s="41"/>
      <c r="D257" s="211" t="s">
        <v>124</v>
      </c>
      <c r="E257" s="41"/>
      <c r="F257" s="212" t="s">
        <v>322</v>
      </c>
      <c r="G257" s="41"/>
      <c r="H257" s="41"/>
      <c r="I257" s="213"/>
      <c r="J257" s="41"/>
      <c r="K257" s="41"/>
      <c r="L257" s="45"/>
      <c r="M257" s="214"/>
      <c r="N257" s="215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124</v>
      </c>
      <c r="AU257" s="18" t="s">
        <v>78</v>
      </c>
    </row>
    <row r="258" s="12" customFormat="1" ht="25.92" customHeight="1">
      <c r="A258" s="12"/>
      <c r="B258" s="182"/>
      <c r="C258" s="183"/>
      <c r="D258" s="184" t="s">
        <v>70</v>
      </c>
      <c r="E258" s="185" t="s">
        <v>323</v>
      </c>
      <c r="F258" s="185" t="s">
        <v>324</v>
      </c>
      <c r="G258" s="183"/>
      <c r="H258" s="183"/>
      <c r="I258" s="186"/>
      <c r="J258" s="187">
        <f>BK258</f>
        <v>0</v>
      </c>
      <c r="K258" s="183"/>
      <c r="L258" s="188"/>
      <c r="M258" s="189"/>
      <c r="N258" s="190"/>
      <c r="O258" s="190"/>
      <c r="P258" s="191">
        <f>P259+P318+P330+P487+P538+P559+P580</f>
        <v>0</v>
      </c>
      <c r="Q258" s="190"/>
      <c r="R258" s="191">
        <f>R259+R318+R330+R487+R538+R559+R580</f>
        <v>2.0739466200000005</v>
      </c>
      <c r="S258" s="190"/>
      <c r="T258" s="192">
        <f>T259+T318+T330+T487+T538+T559+T580</f>
        <v>0.19760900000000001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193" t="s">
        <v>78</v>
      </c>
      <c r="AT258" s="194" t="s">
        <v>70</v>
      </c>
      <c r="AU258" s="194" t="s">
        <v>71</v>
      </c>
      <c r="AY258" s="193" t="s">
        <v>114</v>
      </c>
      <c r="BK258" s="195">
        <f>BK259+BK318+BK330+BK487+BK538+BK559+BK580</f>
        <v>0</v>
      </c>
    </row>
    <row r="259" s="12" customFormat="1" ht="22.8" customHeight="1">
      <c r="A259" s="12"/>
      <c r="B259" s="182"/>
      <c r="C259" s="183"/>
      <c r="D259" s="184" t="s">
        <v>70</v>
      </c>
      <c r="E259" s="196" t="s">
        <v>325</v>
      </c>
      <c r="F259" s="196" t="s">
        <v>326</v>
      </c>
      <c r="G259" s="183"/>
      <c r="H259" s="183"/>
      <c r="I259" s="186"/>
      <c r="J259" s="197">
        <f>BK259</f>
        <v>0</v>
      </c>
      <c r="K259" s="183"/>
      <c r="L259" s="188"/>
      <c r="M259" s="189"/>
      <c r="N259" s="190"/>
      <c r="O259" s="190"/>
      <c r="P259" s="191">
        <f>SUM(P260:P317)</f>
        <v>0</v>
      </c>
      <c r="Q259" s="190"/>
      <c r="R259" s="191">
        <f>SUM(R260:R317)</f>
        <v>0.61572000000000005</v>
      </c>
      <c r="S259" s="190"/>
      <c r="T259" s="192">
        <f>SUM(T260:T317)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193" t="s">
        <v>78</v>
      </c>
      <c r="AT259" s="194" t="s">
        <v>70</v>
      </c>
      <c r="AU259" s="194" t="s">
        <v>76</v>
      </c>
      <c r="AY259" s="193" t="s">
        <v>114</v>
      </c>
      <c r="BK259" s="195">
        <f>SUM(BK260:BK317)</f>
        <v>0</v>
      </c>
    </row>
    <row r="260" s="2" customFormat="1" ht="24.15" customHeight="1">
      <c r="A260" s="39"/>
      <c r="B260" s="40"/>
      <c r="C260" s="198" t="s">
        <v>327</v>
      </c>
      <c r="D260" s="198" t="s">
        <v>117</v>
      </c>
      <c r="E260" s="199" t="s">
        <v>328</v>
      </c>
      <c r="F260" s="200" t="s">
        <v>329</v>
      </c>
      <c r="G260" s="201" t="s">
        <v>120</v>
      </c>
      <c r="H260" s="202">
        <v>42</v>
      </c>
      <c r="I260" s="203"/>
      <c r="J260" s="204">
        <f>ROUND(I260*H260,2)</f>
        <v>0</v>
      </c>
      <c r="K260" s="200" t="s">
        <v>121</v>
      </c>
      <c r="L260" s="45"/>
      <c r="M260" s="205" t="s">
        <v>19</v>
      </c>
      <c r="N260" s="206" t="s">
        <v>42</v>
      </c>
      <c r="O260" s="85"/>
      <c r="P260" s="207">
        <f>O260*H260</f>
        <v>0</v>
      </c>
      <c r="Q260" s="207">
        <v>0.01385</v>
      </c>
      <c r="R260" s="207">
        <f>Q260*H260</f>
        <v>0.58169999999999999</v>
      </c>
      <c r="S260" s="207">
        <v>0</v>
      </c>
      <c r="T260" s="208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09" t="s">
        <v>209</v>
      </c>
      <c r="AT260" s="209" t="s">
        <v>117</v>
      </c>
      <c r="AU260" s="209" t="s">
        <v>78</v>
      </c>
      <c r="AY260" s="18" t="s">
        <v>114</v>
      </c>
      <c r="BE260" s="210">
        <f>IF(N260="základní",J260,0)</f>
        <v>0</v>
      </c>
      <c r="BF260" s="210">
        <f>IF(N260="snížená",J260,0)</f>
        <v>0</v>
      </c>
      <c r="BG260" s="210">
        <f>IF(N260="zákl. přenesená",J260,0)</f>
        <v>0</v>
      </c>
      <c r="BH260" s="210">
        <f>IF(N260="sníž. přenesená",J260,0)</f>
        <v>0</v>
      </c>
      <c r="BI260" s="210">
        <f>IF(N260="nulová",J260,0)</f>
        <v>0</v>
      </c>
      <c r="BJ260" s="18" t="s">
        <v>76</v>
      </c>
      <c r="BK260" s="210">
        <f>ROUND(I260*H260,2)</f>
        <v>0</v>
      </c>
      <c r="BL260" s="18" t="s">
        <v>209</v>
      </c>
      <c r="BM260" s="209" t="s">
        <v>330</v>
      </c>
    </row>
    <row r="261" s="2" customFormat="1">
      <c r="A261" s="39"/>
      <c r="B261" s="40"/>
      <c r="C261" s="41"/>
      <c r="D261" s="211" t="s">
        <v>124</v>
      </c>
      <c r="E261" s="41"/>
      <c r="F261" s="212" t="s">
        <v>331</v>
      </c>
      <c r="G261" s="41"/>
      <c r="H261" s="41"/>
      <c r="I261" s="213"/>
      <c r="J261" s="41"/>
      <c r="K261" s="41"/>
      <c r="L261" s="45"/>
      <c r="M261" s="214"/>
      <c r="N261" s="215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124</v>
      </c>
      <c r="AU261" s="18" t="s">
        <v>78</v>
      </c>
    </row>
    <row r="262" s="15" customFormat="1">
      <c r="A262" s="15"/>
      <c r="B262" s="239"/>
      <c r="C262" s="240"/>
      <c r="D262" s="218" t="s">
        <v>126</v>
      </c>
      <c r="E262" s="241" t="s">
        <v>19</v>
      </c>
      <c r="F262" s="242" t="s">
        <v>206</v>
      </c>
      <c r="G262" s="240"/>
      <c r="H262" s="241" t="s">
        <v>19</v>
      </c>
      <c r="I262" s="243"/>
      <c r="J262" s="240"/>
      <c r="K262" s="240"/>
      <c r="L262" s="244"/>
      <c r="M262" s="245"/>
      <c r="N262" s="246"/>
      <c r="O262" s="246"/>
      <c r="P262" s="246"/>
      <c r="Q262" s="246"/>
      <c r="R262" s="246"/>
      <c r="S262" s="246"/>
      <c r="T262" s="247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48" t="s">
        <v>126</v>
      </c>
      <c r="AU262" s="248" t="s">
        <v>78</v>
      </c>
      <c r="AV262" s="15" t="s">
        <v>76</v>
      </c>
      <c r="AW262" s="15" t="s">
        <v>33</v>
      </c>
      <c r="AX262" s="15" t="s">
        <v>71</v>
      </c>
      <c r="AY262" s="248" t="s">
        <v>114</v>
      </c>
    </row>
    <row r="263" s="15" customFormat="1">
      <c r="A263" s="15"/>
      <c r="B263" s="239"/>
      <c r="C263" s="240"/>
      <c r="D263" s="218" t="s">
        <v>126</v>
      </c>
      <c r="E263" s="241" t="s">
        <v>19</v>
      </c>
      <c r="F263" s="242" t="s">
        <v>261</v>
      </c>
      <c r="G263" s="240"/>
      <c r="H263" s="241" t="s">
        <v>19</v>
      </c>
      <c r="I263" s="243"/>
      <c r="J263" s="240"/>
      <c r="K263" s="240"/>
      <c r="L263" s="244"/>
      <c r="M263" s="245"/>
      <c r="N263" s="246"/>
      <c r="O263" s="246"/>
      <c r="P263" s="246"/>
      <c r="Q263" s="246"/>
      <c r="R263" s="246"/>
      <c r="S263" s="246"/>
      <c r="T263" s="247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48" t="s">
        <v>126</v>
      </c>
      <c r="AU263" s="248" t="s">
        <v>78</v>
      </c>
      <c r="AV263" s="15" t="s">
        <v>76</v>
      </c>
      <c r="AW263" s="15" t="s">
        <v>33</v>
      </c>
      <c r="AX263" s="15" t="s">
        <v>71</v>
      </c>
      <c r="AY263" s="248" t="s">
        <v>114</v>
      </c>
    </row>
    <row r="264" s="15" customFormat="1">
      <c r="A264" s="15"/>
      <c r="B264" s="239"/>
      <c r="C264" s="240"/>
      <c r="D264" s="218" t="s">
        <v>126</v>
      </c>
      <c r="E264" s="241" t="s">
        <v>19</v>
      </c>
      <c r="F264" s="242" t="s">
        <v>206</v>
      </c>
      <c r="G264" s="240"/>
      <c r="H264" s="241" t="s">
        <v>19</v>
      </c>
      <c r="I264" s="243"/>
      <c r="J264" s="240"/>
      <c r="K264" s="240"/>
      <c r="L264" s="244"/>
      <c r="M264" s="245"/>
      <c r="N264" s="246"/>
      <c r="O264" s="246"/>
      <c r="P264" s="246"/>
      <c r="Q264" s="246"/>
      <c r="R264" s="246"/>
      <c r="S264" s="246"/>
      <c r="T264" s="247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48" t="s">
        <v>126</v>
      </c>
      <c r="AU264" s="248" t="s">
        <v>78</v>
      </c>
      <c r="AV264" s="15" t="s">
        <v>76</v>
      </c>
      <c r="AW264" s="15" t="s">
        <v>33</v>
      </c>
      <c r="AX264" s="15" t="s">
        <v>71</v>
      </c>
      <c r="AY264" s="248" t="s">
        <v>114</v>
      </c>
    </row>
    <row r="265" s="15" customFormat="1">
      <c r="A265" s="15"/>
      <c r="B265" s="239"/>
      <c r="C265" s="240"/>
      <c r="D265" s="218" t="s">
        <v>126</v>
      </c>
      <c r="E265" s="241" t="s">
        <v>19</v>
      </c>
      <c r="F265" s="242" t="s">
        <v>261</v>
      </c>
      <c r="G265" s="240"/>
      <c r="H265" s="241" t="s">
        <v>19</v>
      </c>
      <c r="I265" s="243"/>
      <c r="J265" s="240"/>
      <c r="K265" s="240"/>
      <c r="L265" s="244"/>
      <c r="M265" s="245"/>
      <c r="N265" s="246"/>
      <c r="O265" s="246"/>
      <c r="P265" s="246"/>
      <c r="Q265" s="246"/>
      <c r="R265" s="246"/>
      <c r="S265" s="246"/>
      <c r="T265" s="247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48" t="s">
        <v>126</v>
      </c>
      <c r="AU265" s="248" t="s">
        <v>78</v>
      </c>
      <c r="AV265" s="15" t="s">
        <v>76</v>
      </c>
      <c r="AW265" s="15" t="s">
        <v>33</v>
      </c>
      <c r="AX265" s="15" t="s">
        <v>71</v>
      </c>
      <c r="AY265" s="248" t="s">
        <v>114</v>
      </c>
    </row>
    <row r="266" s="13" customFormat="1">
      <c r="A266" s="13"/>
      <c r="B266" s="216"/>
      <c r="C266" s="217"/>
      <c r="D266" s="218" t="s">
        <v>126</v>
      </c>
      <c r="E266" s="219" t="s">
        <v>19</v>
      </c>
      <c r="F266" s="220" t="s">
        <v>332</v>
      </c>
      <c r="G266" s="217"/>
      <c r="H266" s="221">
        <v>6.6500000000000004</v>
      </c>
      <c r="I266" s="222"/>
      <c r="J266" s="217"/>
      <c r="K266" s="217"/>
      <c r="L266" s="223"/>
      <c r="M266" s="224"/>
      <c r="N266" s="225"/>
      <c r="O266" s="225"/>
      <c r="P266" s="225"/>
      <c r="Q266" s="225"/>
      <c r="R266" s="225"/>
      <c r="S266" s="225"/>
      <c r="T266" s="22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27" t="s">
        <v>126</v>
      </c>
      <c r="AU266" s="227" t="s">
        <v>78</v>
      </c>
      <c r="AV266" s="13" t="s">
        <v>78</v>
      </c>
      <c r="AW266" s="13" t="s">
        <v>33</v>
      </c>
      <c r="AX266" s="13" t="s">
        <v>71</v>
      </c>
      <c r="AY266" s="227" t="s">
        <v>114</v>
      </c>
    </row>
    <row r="267" s="13" customFormat="1">
      <c r="A267" s="13"/>
      <c r="B267" s="216"/>
      <c r="C267" s="217"/>
      <c r="D267" s="218" t="s">
        <v>126</v>
      </c>
      <c r="E267" s="219" t="s">
        <v>19</v>
      </c>
      <c r="F267" s="220" t="s">
        <v>333</v>
      </c>
      <c r="G267" s="217"/>
      <c r="H267" s="221">
        <v>10.050000000000001</v>
      </c>
      <c r="I267" s="222"/>
      <c r="J267" s="217"/>
      <c r="K267" s="217"/>
      <c r="L267" s="223"/>
      <c r="M267" s="224"/>
      <c r="N267" s="225"/>
      <c r="O267" s="225"/>
      <c r="P267" s="225"/>
      <c r="Q267" s="225"/>
      <c r="R267" s="225"/>
      <c r="S267" s="225"/>
      <c r="T267" s="22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27" t="s">
        <v>126</v>
      </c>
      <c r="AU267" s="227" t="s">
        <v>78</v>
      </c>
      <c r="AV267" s="13" t="s">
        <v>78</v>
      </c>
      <c r="AW267" s="13" t="s">
        <v>33</v>
      </c>
      <c r="AX267" s="13" t="s">
        <v>71</v>
      </c>
      <c r="AY267" s="227" t="s">
        <v>114</v>
      </c>
    </row>
    <row r="268" s="13" customFormat="1">
      <c r="A268" s="13"/>
      <c r="B268" s="216"/>
      <c r="C268" s="217"/>
      <c r="D268" s="218" t="s">
        <v>126</v>
      </c>
      <c r="E268" s="219" t="s">
        <v>19</v>
      </c>
      <c r="F268" s="220" t="s">
        <v>334</v>
      </c>
      <c r="G268" s="217"/>
      <c r="H268" s="221">
        <v>6.7999999999999998</v>
      </c>
      <c r="I268" s="222"/>
      <c r="J268" s="217"/>
      <c r="K268" s="217"/>
      <c r="L268" s="223"/>
      <c r="M268" s="224"/>
      <c r="N268" s="225"/>
      <c r="O268" s="225"/>
      <c r="P268" s="225"/>
      <c r="Q268" s="225"/>
      <c r="R268" s="225"/>
      <c r="S268" s="225"/>
      <c r="T268" s="226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27" t="s">
        <v>126</v>
      </c>
      <c r="AU268" s="227" t="s">
        <v>78</v>
      </c>
      <c r="AV268" s="13" t="s">
        <v>78</v>
      </c>
      <c r="AW268" s="13" t="s">
        <v>33</v>
      </c>
      <c r="AX268" s="13" t="s">
        <v>71</v>
      </c>
      <c r="AY268" s="227" t="s">
        <v>114</v>
      </c>
    </row>
    <row r="269" s="13" customFormat="1">
      <c r="A269" s="13"/>
      <c r="B269" s="216"/>
      <c r="C269" s="217"/>
      <c r="D269" s="218" t="s">
        <v>126</v>
      </c>
      <c r="E269" s="219" t="s">
        <v>19</v>
      </c>
      <c r="F269" s="220" t="s">
        <v>335</v>
      </c>
      <c r="G269" s="217"/>
      <c r="H269" s="221">
        <v>6.7000000000000002</v>
      </c>
      <c r="I269" s="222"/>
      <c r="J269" s="217"/>
      <c r="K269" s="217"/>
      <c r="L269" s="223"/>
      <c r="M269" s="224"/>
      <c r="N269" s="225"/>
      <c r="O269" s="225"/>
      <c r="P269" s="225"/>
      <c r="Q269" s="225"/>
      <c r="R269" s="225"/>
      <c r="S269" s="225"/>
      <c r="T269" s="22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27" t="s">
        <v>126</v>
      </c>
      <c r="AU269" s="227" t="s">
        <v>78</v>
      </c>
      <c r="AV269" s="13" t="s">
        <v>78</v>
      </c>
      <c r="AW269" s="13" t="s">
        <v>33</v>
      </c>
      <c r="AX269" s="13" t="s">
        <v>71</v>
      </c>
      <c r="AY269" s="227" t="s">
        <v>114</v>
      </c>
    </row>
    <row r="270" s="13" customFormat="1">
      <c r="A270" s="13"/>
      <c r="B270" s="216"/>
      <c r="C270" s="217"/>
      <c r="D270" s="218" t="s">
        <v>126</v>
      </c>
      <c r="E270" s="219" t="s">
        <v>19</v>
      </c>
      <c r="F270" s="220" t="s">
        <v>336</v>
      </c>
      <c r="G270" s="217"/>
      <c r="H270" s="221">
        <v>3.3500000000000001</v>
      </c>
      <c r="I270" s="222"/>
      <c r="J270" s="217"/>
      <c r="K270" s="217"/>
      <c r="L270" s="223"/>
      <c r="M270" s="224"/>
      <c r="N270" s="225"/>
      <c r="O270" s="225"/>
      <c r="P270" s="225"/>
      <c r="Q270" s="225"/>
      <c r="R270" s="225"/>
      <c r="S270" s="225"/>
      <c r="T270" s="22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27" t="s">
        <v>126</v>
      </c>
      <c r="AU270" s="227" t="s">
        <v>78</v>
      </c>
      <c r="AV270" s="13" t="s">
        <v>78</v>
      </c>
      <c r="AW270" s="13" t="s">
        <v>33</v>
      </c>
      <c r="AX270" s="13" t="s">
        <v>71</v>
      </c>
      <c r="AY270" s="227" t="s">
        <v>114</v>
      </c>
    </row>
    <row r="271" s="13" customFormat="1">
      <c r="A271" s="13"/>
      <c r="B271" s="216"/>
      <c r="C271" s="217"/>
      <c r="D271" s="218" t="s">
        <v>126</v>
      </c>
      <c r="E271" s="219" t="s">
        <v>19</v>
      </c>
      <c r="F271" s="220" t="s">
        <v>337</v>
      </c>
      <c r="G271" s="217"/>
      <c r="H271" s="221">
        <v>5</v>
      </c>
      <c r="I271" s="222"/>
      <c r="J271" s="217"/>
      <c r="K271" s="217"/>
      <c r="L271" s="223"/>
      <c r="M271" s="224"/>
      <c r="N271" s="225"/>
      <c r="O271" s="225"/>
      <c r="P271" s="225"/>
      <c r="Q271" s="225"/>
      <c r="R271" s="225"/>
      <c r="S271" s="225"/>
      <c r="T271" s="226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27" t="s">
        <v>126</v>
      </c>
      <c r="AU271" s="227" t="s">
        <v>78</v>
      </c>
      <c r="AV271" s="13" t="s">
        <v>78</v>
      </c>
      <c r="AW271" s="13" t="s">
        <v>33</v>
      </c>
      <c r="AX271" s="13" t="s">
        <v>71</v>
      </c>
      <c r="AY271" s="227" t="s">
        <v>114</v>
      </c>
    </row>
    <row r="272" s="13" customFormat="1">
      <c r="A272" s="13"/>
      <c r="B272" s="216"/>
      <c r="C272" s="217"/>
      <c r="D272" s="218" t="s">
        <v>126</v>
      </c>
      <c r="E272" s="219" t="s">
        <v>19</v>
      </c>
      <c r="F272" s="220" t="s">
        <v>338</v>
      </c>
      <c r="G272" s="217"/>
      <c r="H272" s="221">
        <v>3.4500000000000002</v>
      </c>
      <c r="I272" s="222"/>
      <c r="J272" s="217"/>
      <c r="K272" s="217"/>
      <c r="L272" s="223"/>
      <c r="M272" s="224"/>
      <c r="N272" s="225"/>
      <c r="O272" s="225"/>
      <c r="P272" s="225"/>
      <c r="Q272" s="225"/>
      <c r="R272" s="225"/>
      <c r="S272" s="225"/>
      <c r="T272" s="22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27" t="s">
        <v>126</v>
      </c>
      <c r="AU272" s="227" t="s">
        <v>78</v>
      </c>
      <c r="AV272" s="13" t="s">
        <v>78</v>
      </c>
      <c r="AW272" s="13" t="s">
        <v>33</v>
      </c>
      <c r="AX272" s="13" t="s">
        <v>71</v>
      </c>
      <c r="AY272" s="227" t="s">
        <v>114</v>
      </c>
    </row>
    <row r="273" s="14" customFormat="1">
      <c r="A273" s="14"/>
      <c r="B273" s="228"/>
      <c r="C273" s="229"/>
      <c r="D273" s="218" t="s">
        <v>126</v>
      </c>
      <c r="E273" s="230" t="s">
        <v>19</v>
      </c>
      <c r="F273" s="231" t="s">
        <v>129</v>
      </c>
      <c r="G273" s="229"/>
      <c r="H273" s="232">
        <v>42.000000000000007</v>
      </c>
      <c r="I273" s="233"/>
      <c r="J273" s="229"/>
      <c r="K273" s="229"/>
      <c r="L273" s="234"/>
      <c r="M273" s="235"/>
      <c r="N273" s="236"/>
      <c r="O273" s="236"/>
      <c r="P273" s="236"/>
      <c r="Q273" s="236"/>
      <c r="R273" s="236"/>
      <c r="S273" s="236"/>
      <c r="T273" s="237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38" t="s">
        <v>126</v>
      </c>
      <c r="AU273" s="238" t="s">
        <v>78</v>
      </c>
      <c r="AV273" s="14" t="s">
        <v>122</v>
      </c>
      <c r="AW273" s="14" t="s">
        <v>33</v>
      </c>
      <c r="AX273" s="14" t="s">
        <v>76</v>
      </c>
      <c r="AY273" s="238" t="s">
        <v>114</v>
      </c>
    </row>
    <row r="274" s="2" customFormat="1" ht="24.15" customHeight="1">
      <c r="A274" s="39"/>
      <c r="B274" s="40"/>
      <c r="C274" s="198" t="s">
        <v>339</v>
      </c>
      <c r="D274" s="198" t="s">
        <v>117</v>
      </c>
      <c r="E274" s="199" t="s">
        <v>340</v>
      </c>
      <c r="F274" s="200" t="s">
        <v>341</v>
      </c>
      <c r="G274" s="201" t="s">
        <v>140</v>
      </c>
      <c r="H274" s="202">
        <v>42</v>
      </c>
      <c r="I274" s="203"/>
      <c r="J274" s="204">
        <f>ROUND(I274*H274,2)</f>
        <v>0</v>
      </c>
      <c r="K274" s="200" t="s">
        <v>121</v>
      </c>
      <c r="L274" s="45"/>
      <c r="M274" s="205" t="s">
        <v>19</v>
      </c>
      <c r="N274" s="206" t="s">
        <v>42</v>
      </c>
      <c r="O274" s="85"/>
      <c r="P274" s="207">
        <f>O274*H274</f>
        <v>0</v>
      </c>
      <c r="Q274" s="207">
        <v>1.0000000000000001E-05</v>
      </c>
      <c r="R274" s="207">
        <f>Q274*H274</f>
        <v>0.00042000000000000002</v>
      </c>
      <c r="S274" s="207">
        <v>0</v>
      </c>
      <c r="T274" s="208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09" t="s">
        <v>209</v>
      </c>
      <c r="AT274" s="209" t="s">
        <v>117</v>
      </c>
      <c r="AU274" s="209" t="s">
        <v>78</v>
      </c>
      <c r="AY274" s="18" t="s">
        <v>114</v>
      </c>
      <c r="BE274" s="210">
        <f>IF(N274="základní",J274,0)</f>
        <v>0</v>
      </c>
      <c r="BF274" s="210">
        <f>IF(N274="snížená",J274,0)</f>
        <v>0</v>
      </c>
      <c r="BG274" s="210">
        <f>IF(N274="zákl. přenesená",J274,0)</f>
        <v>0</v>
      </c>
      <c r="BH274" s="210">
        <f>IF(N274="sníž. přenesená",J274,0)</f>
        <v>0</v>
      </c>
      <c r="BI274" s="210">
        <f>IF(N274="nulová",J274,0)</f>
        <v>0</v>
      </c>
      <c r="BJ274" s="18" t="s">
        <v>76</v>
      </c>
      <c r="BK274" s="210">
        <f>ROUND(I274*H274,2)</f>
        <v>0</v>
      </c>
      <c r="BL274" s="18" t="s">
        <v>209</v>
      </c>
      <c r="BM274" s="209" t="s">
        <v>342</v>
      </c>
    </row>
    <row r="275" s="2" customFormat="1">
      <c r="A275" s="39"/>
      <c r="B275" s="40"/>
      <c r="C275" s="41"/>
      <c r="D275" s="211" t="s">
        <v>124</v>
      </c>
      <c r="E275" s="41"/>
      <c r="F275" s="212" t="s">
        <v>343</v>
      </c>
      <c r="G275" s="41"/>
      <c r="H275" s="41"/>
      <c r="I275" s="213"/>
      <c r="J275" s="41"/>
      <c r="K275" s="41"/>
      <c r="L275" s="45"/>
      <c r="M275" s="214"/>
      <c r="N275" s="215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124</v>
      </c>
      <c r="AU275" s="18" t="s">
        <v>78</v>
      </c>
    </row>
    <row r="276" s="15" customFormat="1">
      <c r="A276" s="15"/>
      <c r="B276" s="239"/>
      <c r="C276" s="240"/>
      <c r="D276" s="218" t="s">
        <v>126</v>
      </c>
      <c r="E276" s="241" t="s">
        <v>19</v>
      </c>
      <c r="F276" s="242" t="s">
        <v>206</v>
      </c>
      <c r="G276" s="240"/>
      <c r="H276" s="241" t="s">
        <v>19</v>
      </c>
      <c r="I276" s="243"/>
      <c r="J276" s="240"/>
      <c r="K276" s="240"/>
      <c r="L276" s="244"/>
      <c r="M276" s="245"/>
      <c r="N276" s="246"/>
      <c r="O276" s="246"/>
      <c r="P276" s="246"/>
      <c r="Q276" s="246"/>
      <c r="R276" s="246"/>
      <c r="S276" s="246"/>
      <c r="T276" s="247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48" t="s">
        <v>126</v>
      </c>
      <c r="AU276" s="248" t="s">
        <v>78</v>
      </c>
      <c r="AV276" s="15" t="s">
        <v>76</v>
      </c>
      <c r="AW276" s="15" t="s">
        <v>33</v>
      </c>
      <c r="AX276" s="15" t="s">
        <v>71</v>
      </c>
      <c r="AY276" s="248" t="s">
        <v>114</v>
      </c>
    </row>
    <row r="277" s="15" customFormat="1">
      <c r="A277" s="15"/>
      <c r="B277" s="239"/>
      <c r="C277" s="240"/>
      <c r="D277" s="218" t="s">
        <v>126</v>
      </c>
      <c r="E277" s="241" t="s">
        <v>19</v>
      </c>
      <c r="F277" s="242" t="s">
        <v>261</v>
      </c>
      <c r="G277" s="240"/>
      <c r="H277" s="241" t="s">
        <v>19</v>
      </c>
      <c r="I277" s="243"/>
      <c r="J277" s="240"/>
      <c r="K277" s="240"/>
      <c r="L277" s="244"/>
      <c r="M277" s="245"/>
      <c r="N277" s="246"/>
      <c r="O277" s="246"/>
      <c r="P277" s="246"/>
      <c r="Q277" s="246"/>
      <c r="R277" s="246"/>
      <c r="S277" s="246"/>
      <c r="T277" s="247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48" t="s">
        <v>126</v>
      </c>
      <c r="AU277" s="248" t="s">
        <v>78</v>
      </c>
      <c r="AV277" s="15" t="s">
        <v>76</v>
      </c>
      <c r="AW277" s="15" t="s">
        <v>33</v>
      </c>
      <c r="AX277" s="15" t="s">
        <v>71</v>
      </c>
      <c r="AY277" s="248" t="s">
        <v>114</v>
      </c>
    </row>
    <row r="278" s="15" customFormat="1">
      <c r="A278" s="15"/>
      <c r="B278" s="239"/>
      <c r="C278" s="240"/>
      <c r="D278" s="218" t="s">
        <v>126</v>
      </c>
      <c r="E278" s="241" t="s">
        <v>19</v>
      </c>
      <c r="F278" s="242" t="s">
        <v>206</v>
      </c>
      <c r="G278" s="240"/>
      <c r="H278" s="241" t="s">
        <v>19</v>
      </c>
      <c r="I278" s="243"/>
      <c r="J278" s="240"/>
      <c r="K278" s="240"/>
      <c r="L278" s="244"/>
      <c r="M278" s="245"/>
      <c r="N278" s="246"/>
      <c r="O278" s="246"/>
      <c r="P278" s="246"/>
      <c r="Q278" s="246"/>
      <c r="R278" s="246"/>
      <c r="S278" s="246"/>
      <c r="T278" s="247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48" t="s">
        <v>126</v>
      </c>
      <c r="AU278" s="248" t="s">
        <v>78</v>
      </c>
      <c r="AV278" s="15" t="s">
        <v>76</v>
      </c>
      <c r="AW278" s="15" t="s">
        <v>33</v>
      </c>
      <c r="AX278" s="15" t="s">
        <v>71</v>
      </c>
      <c r="AY278" s="248" t="s">
        <v>114</v>
      </c>
    </row>
    <row r="279" s="15" customFormat="1">
      <c r="A279" s="15"/>
      <c r="B279" s="239"/>
      <c r="C279" s="240"/>
      <c r="D279" s="218" t="s">
        <v>126</v>
      </c>
      <c r="E279" s="241" t="s">
        <v>19</v>
      </c>
      <c r="F279" s="242" t="s">
        <v>261</v>
      </c>
      <c r="G279" s="240"/>
      <c r="H279" s="241" t="s">
        <v>19</v>
      </c>
      <c r="I279" s="243"/>
      <c r="J279" s="240"/>
      <c r="K279" s="240"/>
      <c r="L279" s="244"/>
      <c r="M279" s="245"/>
      <c r="N279" s="246"/>
      <c r="O279" s="246"/>
      <c r="P279" s="246"/>
      <c r="Q279" s="246"/>
      <c r="R279" s="246"/>
      <c r="S279" s="246"/>
      <c r="T279" s="247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48" t="s">
        <v>126</v>
      </c>
      <c r="AU279" s="248" t="s">
        <v>78</v>
      </c>
      <c r="AV279" s="15" t="s">
        <v>76</v>
      </c>
      <c r="AW279" s="15" t="s">
        <v>33</v>
      </c>
      <c r="AX279" s="15" t="s">
        <v>71</v>
      </c>
      <c r="AY279" s="248" t="s">
        <v>114</v>
      </c>
    </row>
    <row r="280" s="13" customFormat="1">
      <c r="A280" s="13"/>
      <c r="B280" s="216"/>
      <c r="C280" s="217"/>
      <c r="D280" s="218" t="s">
        <v>126</v>
      </c>
      <c r="E280" s="219" t="s">
        <v>19</v>
      </c>
      <c r="F280" s="220" t="s">
        <v>332</v>
      </c>
      <c r="G280" s="217"/>
      <c r="H280" s="221">
        <v>6.6500000000000004</v>
      </c>
      <c r="I280" s="222"/>
      <c r="J280" s="217"/>
      <c r="K280" s="217"/>
      <c r="L280" s="223"/>
      <c r="M280" s="224"/>
      <c r="N280" s="225"/>
      <c r="O280" s="225"/>
      <c r="P280" s="225"/>
      <c r="Q280" s="225"/>
      <c r="R280" s="225"/>
      <c r="S280" s="225"/>
      <c r="T280" s="22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27" t="s">
        <v>126</v>
      </c>
      <c r="AU280" s="227" t="s">
        <v>78</v>
      </c>
      <c r="AV280" s="13" t="s">
        <v>78</v>
      </c>
      <c r="AW280" s="13" t="s">
        <v>33</v>
      </c>
      <c r="AX280" s="13" t="s">
        <v>71</v>
      </c>
      <c r="AY280" s="227" t="s">
        <v>114</v>
      </c>
    </row>
    <row r="281" s="13" customFormat="1">
      <c r="A281" s="13"/>
      <c r="B281" s="216"/>
      <c r="C281" s="217"/>
      <c r="D281" s="218" t="s">
        <v>126</v>
      </c>
      <c r="E281" s="219" t="s">
        <v>19</v>
      </c>
      <c r="F281" s="220" t="s">
        <v>333</v>
      </c>
      <c r="G281" s="217"/>
      <c r="H281" s="221">
        <v>10.050000000000001</v>
      </c>
      <c r="I281" s="222"/>
      <c r="J281" s="217"/>
      <c r="K281" s="217"/>
      <c r="L281" s="223"/>
      <c r="M281" s="224"/>
      <c r="N281" s="225"/>
      <c r="O281" s="225"/>
      <c r="P281" s="225"/>
      <c r="Q281" s="225"/>
      <c r="R281" s="225"/>
      <c r="S281" s="225"/>
      <c r="T281" s="226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27" t="s">
        <v>126</v>
      </c>
      <c r="AU281" s="227" t="s">
        <v>78</v>
      </c>
      <c r="AV281" s="13" t="s">
        <v>78</v>
      </c>
      <c r="AW281" s="13" t="s">
        <v>33</v>
      </c>
      <c r="AX281" s="13" t="s">
        <v>71</v>
      </c>
      <c r="AY281" s="227" t="s">
        <v>114</v>
      </c>
    </row>
    <row r="282" s="13" customFormat="1">
      <c r="A282" s="13"/>
      <c r="B282" s="216"/>
      <c r="C282" s="217"/>
      <c r="D282" s="218" t="s">
        <v>126</v>
      </c>
      <c r="E282" s="219" t="s">
        <v>19</v>
      </c>
      <c r="F282" s="220" t="s">
        <v>334</v>
      </c>
      <c r="G282" s="217"/>
      <c r="H282" s="221">
        <v>6.7999999999999998</v>
      </c>
      <c r="I282" s="222"/>
      <c r="J282" s="217"/>
      <c r="K282" s="217"/>
      <c r="L282" s="223"/>
      <c r="M282" s="224"/>
      <c r="N282" s="225"/>
      <c r="O282" s="225"/>
      <c r="P282" s="225"/>
      <c r="Q282" s="225"/>
      <c r="R282" s="225"/>
      <c r="S282" s="225"/>
      <c r="T282" s="22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27" t="s">
        <v>126</v>
      </c>
      <c r="AU282" s="227" t="s">
        <v>78</v>
      </c>
      <c r="AV282" s="13" t="s">
        <v>78</v>
      </c>
      <c r="AW282" s="13" t="s">
        <v>33</v>
      </c>
      <c r="AX282" s="13" t="s">
        <v>71</v>
      </c>
      <c r="AY282" s="227" t="s">
        <v>114</v>
      </c>
    </row>
    <row r="283" s="13" customFormat="1">
      <c r="A283" s="13"/>
      <c r="B283" s="216"/>
      <c r="C283" s="217"/>
      <c r="D283" s="218" t="s">
        <v>126</v>
      </c>
      <c r="E283" s="219" t="s">
        <v>19</v>
      </c>
      <c r="F283" s="220" t="s">
        <v>335</v>
      </c>
      <c r="G283" s="217"/>
      <c r="H283" s="221">
        <v>6.7000000000000002</v>
      </c>
      <c r="I283" s="222"/>
      <c r="J283" s="217"/>
      <c r="K283" s="217"/>
      <c r="L283" s="223"/>
      <c r="M283" s="224"/>
      <c r="N283" s="225"/>
      <c r="O283" s="225"/>
      <c r="P283" s="225"/>
      <c r="Q283" s="225"/>
      <c r="R283" s="225"/>
      <c r="S283" s="225"/>
      <c r="T283" s="22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27" t="s">
        <v>126</v>
      </c>
      <c r="AU283" s="227" t="s">
        <v>78</v>
      </c>
      <c r="AV283" s="13" t="s">
        <v>78</v>
      </c>
      <c r="AW283" s="13" t="s">
        <v>33</v>
      </c>
      <c r="AX283" s="13" t="s">
        <v>71</v>
      </c>
      <c r="AY283" s="227" t="s">
        <v>114</v>
      </c>
    </row>
    <row r="284" s="13" customFormat="1">
      <c r="A284" s="13"/>
      <c r="B284" s="216"/>
      <c r="C284" s="217"/>
      <c r="D284" s="218" t="s">
        <v>126</v>
      </c>
      <c r="E284" s="219" t="s">
        <v>19</v>
      </c>
      <c r="F284" s="220" t="s">
        <v>336</v>
      </c>
      <c r="G284" s="217"/>
      <c r="H284" s="221">
        <v>3.3500000000000001</v>
      </c>
      <c r="I284" s="222"/>
      <c r="J284" s="217"/>
      <c r="K284" s="217"/>
      <c r="L284" s="223"/>
      <c r="M284" s="224"/>
      <c r="N284" s="225"/>
      <c r="O284" s="225"/>
      <c r="P284" s="225"/>
      <c r="Q284" s="225"/>
      <c r="R284" s="225"/>
      <c r="S284" s="225"/>
      <c r="T284" s="226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27" t="s">
        <v>126</v>
      </c>
      <c r="AU284" s="227" t="s">
        <v>78</v>
      </c>
      <c r="AV284" s="13" t="s">
        <v>78</v>
      </c>
      <c r="AW284" s="13" t="s">
        <v>33</v>
      </c>
      <c r="AX284" s="13" t="s">
        <v>71</v>
      </c>
      <c r="AY284" s="227" t="s">
        <v>114</v>
      </c>
    </row>
    <row r="285" s="13" customFormat="1">
      <c r="A285" s="13"/>
      <c r="B285" s="216"/>
      <c r="C285" s="217"/>
      <c r="D285" s="218" t="s">
        <v>126</v>
      </c>
      <c r="E285" s="219" t="s">
        <v>19</v>
      </c>
      <c r="F285" s="220" t="s">
        <v>337</v>
      </c>
      <c r="G285" s="217"/>
      <c r="H285" s="221">
        <v>5</v>
      </c>
      <c r="I285" s="222"/>
      <c r="J285" s="217"/>
      <c r="K285" s="217"/>
      <c r="L285" s="223"/>
      <c r="M285" s="224"/>
      <c r="N285" s="225"/>
      <c r="O285" s="225"/>
      <c r="P285" s="225"/>
      <c r="Q285" s="225"/>
      <c r="R285" s="225"/>
      <c r="S285" s="225"/>
      <c r="T285" s="22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27" t="s">
        <v>126</v>
      </c>
      <c r="AU285" s="227" t="s">
        <v>78</v>
      </c>
      <c r="AV285" s="13" t="s">
        <v>78</v>
      </c>
      <c r="AW285" s="13" t="s">
        <v>33</v>
      </c>
      <c r="AX285" s="13" t="s">
        <v>71</v>
      </c>
      <c r="AY285" s="227" t="s">
        <v>114</v>
      </c>
    </row>
    <row r="286" s="13" customFormat="1">
      <c r="A286" s="13"/>
      <c r="B286" s="216"/>
      <c r="C286" s="217"/>
      <c r="D286" s="218" t="s">
        <v>126</v>
      </c>
      <c r="E286" s="219" t="s">
        <v>19</v>
      </c>
      <c r="F286" s="220" t="s">
        <v>338</v>
      </c>
      <c r="G286" s="217"/>
      <c r="H286" s="221">
        <v>3.4500000000000002</v>
      </c>
      <c r="I286" s="222"/>
      <c r="J286" s="217"/>
      <c r="K286" s="217"/>
      <c r="L286" s="223"/>
      <c r="M286" s="224"/>
      <c r="N286" s="225"/>
      <c r="O286" s="225"/>
      <c r="P286" s="225"/>
      <c r="Q286" s="225"/>
      <c r="R286" s="225"/>
      <c r="S286" s="225"/>
      <c r="T286" s="22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27" t="s">
        <v>126</v>
      </c>
      <c r="AU286" s="227" t="s">
        <v>78</v>
      </c>
      <c r="AV286" s="13" t="s">
        <v>78</v>
      </c>
      <c r="AW286" s="13" t="s">
        <v>33</v>
      </c>
      <c r="AX286" s="13" t="s">
        <v>71</v>
      </c>
      <c r="AY286" s="227" t="s">
        <v>114</v>
      </c>
    </row>
    <row r="287" s="14" customFormat="1">
      <c r="A287" s="14"/>
      <c r="B287" s="228"/>
      <c r="C287" s="229"/>
      <c r="D287" s="218" t="s">
        <v>126</v>
      </c>
      <c r="E287" s="230" t="s">
        <v>19</v>
      </c>
      <c r="F287" s="231" t="s">
        <v>129</v>
      </c>
      <c r="G287" s="229"/>
      <c r="H287" s="232">
        <v>42.000000000000007</v>
      </c>
      <c r="I287" s="233"/>
      <c r="J287" s="229"/>
      <c r="K287" s="229"/>
      <c r="L287" s="234"/>
      <c r="M287" s="235"/>
      <c r="N287" s="236"/>
      <c r="O287" s="236"/>
      <c r="P287" s="236"/>
      <c r="Q287" s="236"/>
      <c r="R287" s="236"/>
      <c r="S287" s="236"/>
      <c r="T287" s="237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38" t="s">
        <v>126</v>
      </c>
      <c r="AU287" s="238" t="s">
        <v>78</v>
      </c>
      <c r="AV287" s="14" t="s">
        <v>122</v>
      </c>
      <c r="AW287" s="14" t="s">
        <v>33</v>
      </c>
      <c r="AX287" s="14" t="s">
        <v>76</v>
      </c>
      <c r="AY287" s="238" t="s">
        <v>114</v>
      </c>
    </row>
    <row r="288" s="2" customFormat="1" ht="24.15" customHeight="1">
      <c r="A288" s="39"/>
      <c r="B288" s="40"/>
      <c r="C288" s="198" t="s">
        <v>344</v>
      </c>
      <c r="D288" s="198" t="s">
        <v>117</v>
      </c>
      <c r="E288" s="199" t="s">
        <v>345</v>
      </c>
      <c r="F288" s="200" t="s">
        <v>346</v>
      </c>
      <c r="G288" s="201" t="s">
        <v>120</v>
      </c>
      <c r="H288" s="202">
        <v>42</v>
      </c>
      <c r="I288" s="203"/>
      <c r="J288" s="204">
        <f>ROUND(I288*H288,2)</f>
        <v>0</v>
      </c>
      <c r="K288" s="200" t="s">
        <v>121</v>
      </c>
      <c r="L288" s="45"/>
      <c r="M288" s="205" t="s">
        <v>19</v>
      </c>
      <c r="N288" s="206" t="s">
        <v>42</v>
      </c>
      <c r="O288" s="85"/>
      <c r="P288" s="207">
        <f>O288*H288</f>
        <v>0</v>
      </c>
      <c r="Q288" s="207">
        <v>0.00010000000000000001</v>
      </c>
      <c r="R288" s="207">
        <f>Q288*H288</f>
        <v>0.0042000000000000006</v>
      </c>
      <c r="S288" s="207">
        <v>0</v>
      </c>
      <c r="T288" s="208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09" t="s">
        <v>209</v>
      </c>
      <c r="AT288" s="209" t="s">
        <v>117</v>
      </c>
      <c r="AU288" s="209" t="s">
        <v>78</v>
      </c>
      <c r="AY288" s="18" t="s">
        <v>114</v>
      </c>
      <c r="BE288" s="210">
        <f>IF(N288="základní",J288,0)</f>
        <v>0</v>
      </c>
      <c r="BF288" s="210">
        <f>IF(N288="snížená",J288,0)</f>
        <v>0</v>
      </c>
      <c r="BG288" s="210">
        <f>IF(N288="zákl. přenesená",J288,0)</f>
        <v>0</v>
      </c>
      <c r="BH288" s="210">
        <f>IF(N288="sníž. přenesená",J288,0)</f>
        <v>0</v>
      </c>
      <c r="BI288" s="210">
        <f>IF(N288="nulová",J288,0)</f>
        <v>0</v>
      </c>
      <c r="BJ288" s="18" t="s">
        <v>76</v>
      </c>
      <c r="BK288" s="210">
        <f>ROUND(I288*H288,2)</f>
        <v>0</v>
      </c>
      <c r="BL288" s="18" t="s">
        <v>209</v>
      </c>
      <c r="BM288" s="209" t="s">
        <v>347</v>
      </c>
    </row>
    <row r="289" s="2" customFormat="1">
      <c r="A289" s="39"/>
      <c r="B289" s="40"/>
      <c r="C289" s="41"/>
      <c r="D289" s="211" t="s">
        <v>124</v>
      </c>
      <c r="E289" s="41"/>
      <c r="F289" s="212" t="s">
        <v>348</v>
      </c>
      <c r="G289" s="41"/>
      <c r="H289" s="41"/>
      <c r="I289" s="213"/>
      <c r="J289" s="41"/>
      <c r="K289" s="41"/>
      <c r="L289" s="45"/>
      <c r="M289" s="214"/>
      <c r="N289" s="215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124</v>
      </c>
      <c r="AU289" s="18" t="s">
        <v>78</v>
      </c>
    </row>
    <row r="290" s="15" customFormat="1">
      <c r="A290" s="15"/>
      <c r="B290" s="239"/>
      <c r="C290" s="240"/>
      <c r="D290" s="218" t="s">
        <v>126</v>
      </c>
      <c r="E290" s="241" t="s">
        <v>19</v>
      </c>
      <c r="F290" s="242" t="s">
        <v>206</v>
      </c>
      <c r="G290" s="240"/>
      <c r="H290" s="241" t="s">
        <v>19</v>
      </c>
      <c r="I290" s="243"/>
      <c r="J290" s="240"/>
      <c r="K290" s="240"/>
      <c r="L290" s="244"/>
      <c r="M290" s="245"/>
      <c r="N290" s="246"/>
      <c r="O290" s="246"/>
      <c r="P290" s="246"/>
      <c r="Q290" s="246"/>
      <c r="R290" s="246"/>
      <c r="S290" s="246"/>
      <c r="T290" s="247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48" t="s">
        <v>126</v>
      </c>
      <c r="AU290" s="248" t="s">
        <v>78</v>
      </c>
      <c r="AV290" s="15" t="s">
        <v>76</v>
      </c>
      <c r="AW290" s="15" t="s">
        <v>33</v>
      </c>
      <c r="AX290" s="15" t="s">
        <v>71</v>
      </c>
      <c r="AY290" s="248" t="s">
        <v>114</v>
      </c>
    </row>
    <row r="291" s="15" customFormat="1">
      <c r="A291" s="15"/>
      <c r="B291" s="239"/>
      <c r="C291" s="240"/>
      <c r="D291" s="218" t="s">
        <v>126</v>
      </c>
      <c r="E291" s="241" t="s">
        <v>19</v>
      </c>
      <c r="F291" s="242" t="s">
        <v>261</v>
      </c>
      <c r="G291" s="240"/>
      <c r="H291" s="241" t="s">
        <v>19</v>
      </c>
      <c r="I291" s="243"/>
      <c r="J291" s="240"/>
      <c r="K291" s="240"/>
      <c r="L291" s="244"/>
      <c r="M291" s="245"/>
      <c r="N291" s="246"/>
      <c r="O291" s="246"/>
      <c r="P291" s="246"/>
      <c r="Q291" s="246"/>
      <c r="R291" s="246"/>
      <c r="S291" s="246"/>
      <c r="T291" s="247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48" t="s">
        <v>126</v>
      </c>
      <c r="AU291" s="248" t="s">
        <v>78</v>
      </c>
      <c r="AV291" s="15" t="s">
        <v>76</v>
      </c>
      <c r="AW291" s="15" t="s">
        <v>33</v>
      </c>
      <c r="AX291" s="15" t="s">
        <v>71</v>
      </c>
      <c r="AY291" s="248" t="s">
        <v>114</v>
      </c>
    </row>
    <row r="292" s="15" customFormat="1">
      <c r="A292" s="15"/>
      <c r="B292" s="239"/>
      <c r="C292" s="240"/>
      <c r="D292" s="218" t="s">
        <v>126</v>
      </c>
      <c r="E292" s="241" t="s">
        <v>19</v>
      </c>
      <c r="F292" s="242" t="s">
        <v>206</v>
      </c>
      <c r="G292" s="240"/>
      <c r="H292" s="241" t="s">
        <v>19</v>
      </c>
      <c r="I292" s="243"/>
      <c r="J292" s="240"/>
      <c r="K292" s="240"/>
      <c r="L292" s="244"/>
      <c r="M292" s="245"/>
      <c r="N292" s="246"/>
      <c r="O292" s="246"/>
      <c r="P292" s="246"/>
      <c r="Q292" s="246"/>
      <c r="R292" s="246"/>
      <c r="S292" s="246"/>
      <c r="T292" s="247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48" t="s">
        <v>126</v>
      </c>
      <c r="AU292" s="248" t="s">
        <v>78</v>
      </c>
      <c r="AV292" s="15" t="s">
        <v>76</v>
      </c>
      <c r="AW292" s="15" t="s">
        <v>33</v>
      </c>
      <c r="AX292" s="15" t="s">
        <v>71</v>
      </c>
      <c r="AY292" s="248" t="s">
        <v>114</v>
      </c>
    </row>
    <row r="293" s="15" customFormat="1">
      <c r="A293" s="15"/>
      <c r="B293" s="239"/>
      <c r="C293" s="240"/>
      <c r="D293" s="218" t="s">
        <v>126</v>
      </c>
      <c r="E293" s="241" t="s">
        <v>19</v>
      </c>
      <c r="F293" s="242" t="s">
        <v>261</v>
      </c>
      <c r="G293" s="240"/>
      <c r="H293" s="241" t="s">
        <v>19</v>
      </c>
      <c r="I293" s="243"/>
      <c r="J293" s="240"/>
      <c r="K293" s="240"/>
      <c r="L293" s="244"/>
      <c r="M293" s="245"/>
      <c r="N293" s="246"/>
      <c r="O293" s="246"/>
      <c r="P293" s="246"/>
      <c r="Q293" s="246"/>
      <c r="R293" s="246"/>
      <c r="S293" s="246"/>
      <c r="T293" s="247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48" t="s">
        <v>126</v>
      </c>
      <c r="AU293" s="248" t="s">
        <v>78</v>
      </c>
      <c r="AV293" s="15" t="s">
        <v>76</v>
      </c>
      <c r="AW293" s="15" t="s">
        <v>33</v>
      </c>
      <c r="AX293" s="15" t="s">
        <v>71</v>
      </c>
      <c r="AY293" s="248" t="s">
        <v>114</v>
      </c>
    </row>
    <row r="294" s="13" customFormat="1">
      <c r="A294" s="13"/>
      <c r="B294" s="216"/>
      <c r="C294" s="217"/>
      <c r="D294" s="218" t="s">
        <v>126</v>
      </c>
      <c r="E294" s="219" t="s">
        <v>19</v>
      </c>
      <c r="F294" s="220" t="s">
        <v>332</v>
      </c>
      <c r="G294" s="217"/>
      <c r="H294" s="221">
        <v>6.6500000000000004</v>
      </c>
      <c r="I294" s="222"/>
      <c r="J294" s="217"/>
      <c r="K294" s="217"/>
      <c r="L294" s="223"/>
      <c r="M294" s="224"/>
      <c r="N294" s="225"/>
      <c r="O294" s="225"/>
      <c r="P294" s="225"/>
      <c r="Q294" s="225"/>
      <c r="R294" s="225"/>
      <c r="S294" s="225"/>
      <c r="T294" s="22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27" t="s">
        <v>126</v>
      </c>
      <c r="AU294" s="227" t="s">
        <v>78</v>
      </c>
      <c r="AV294" s="13" t="s">
        <v>78</v>
      </c>
      <c r="AW294" s="13" t="s">
        <v>33</v>
      </c>
      <c r="AX294" s="13" t="s">
        <v>71</v>
      </c>
      <c r="AY294" s="227" t="s">
        <v>114</v>
      </c>
    </row>
    <row r="295" s="13" customFormat="1">
      <c r="A295" s="13"/>
      <c r="B295" s="216"/>
      <c r="C295" s="217"/>
      <c r="D295" s="218" t="s">
        <v>126</v>
      </c>
      <c r="E295" s="219" t="s">
        <v>19</v>
      </c>
      <c r="F295" s="220" t="s">
        <v>333</v>
      </c>
      <c r="G295" s="217"/>
      <c r="H295" s="221">
        <v>10.050000000000001</v>
      </c>
      <c r="I295" s="222"/>
      <c r="J295" s="217"/>
      <c r="K295" s="217"/>
      <c r="L295" s="223"/>
      <c r="M295" s="224"/>
      <c r="N295" s="225"/>
      <c r="O295" s="225"/>
      <c r="P295" s="225"/>
      <c r="Q295" s="225"/>
      <c r="R295" s="225"/>
      <c r="S295" s="225"/>
      <c r="T295" s="226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27" t="s">
        <v>126</v>
      </c>
      <c r="AU295" s="227" t="s">
        <v>78</v>
      </c>
      <c r="AV295" s="13" t="s">
        <v>78</v>
      </c>
      <c r="AW295" s="13" t="s">
        <v>33</v>
      </c>
      <c r="AX295" s="13" t="s">
        <v>71</v>
      </c>
      <c r="AY295" s="227" t="s">
        <v>114</v>
      </c>
    </row>
    <row r="296" s="13" customFormat="1">
      <c r="A296" s="13"/>
      <c r="B296" s="216"/>
      <c r="C296" s="217"/>
      <c r="D296" s="218" t="s">
        <v>126</v>
      </c>
      <c r="E296" s="219" t="s">
        <v>19</v>
      </c>
      <c r="F296" s="220" t="s">
        <v>334</v>
      </c>
      <c r="G296" s="217"/>
      <c r="H296" s="221">
        <v>6.7999999999999998</v>
      </c>
      <c r="I296" s="222"/>
      <c r="J296" s="217"/>
      <c r="K296" s="217"/>
      <c r="L296" s="223"/>
      <c r="M296" s="224"/>
      <c r="N296" s="225"/>
      <c r="O296" s="225"/>
      <c r="P296" s="225"/>
      <c r="Q296" s="225"/>
      <c r="R296" s="225"/>
      <c r="S296" s="225"/>
      <c r="T296" s="22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27" t="s">
        <v>126</v>
      </c>
      <c r="AU296" s="227" t="s">
        <v>78</v>
      </c>
      <c r="AV296" s="13" t="s">
        <v>78</v>
      </c>
      <c r="AW296" s="13" t="s">
        <v>33</v>
      </c>
      <c r="AX296" s="13" t="s">
        <v>71</v>
      </c>
      <c r="AY296" s="227" t="s">
        <v>114</v>
      </c>
    </row>
    <row r="297" s="13" customFormat="1">
      <c r="A297" s="13"/>
      <c r="B297" s="216"/>
      <c r="C297" s="217"/>
      <c r="D297" s="218" t="s">
        <v>126</v>
      </c>
      <c r="E297" s="219" t="s">
        <v>19</v>
      </c>
      <c r="F297" s="220" t="s">
        <v>335</v>
      </c>
      <c r="G297" s="217"/>
      <c r="H297" s="221">
        <v>6.7000000000000002</v>
      </c>
      <c r="I297" s="222"/>
      <c r="J297" s="217"/>
      <c r="K297" s="217"/>
      <c r="L297" s="223"/>
      <c r="M297" s="224"/>
      <c r="N297" s="225"/>
      <c r="O297" s="225"/>
      <c r="P297" s="225"/>
      <c r="Q297" s="225"/>
      <c r="R297" s="225"/>
      <c r="S297" s="225"/>
      <c r="T297" s="22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27" t="s">
        <v>126</v>
      </c>
      <c r="AU297" s="227" t="s">
        <v>78</v>
      </c>
      <c r="AV297" s="13" t="s">
        <v>78</v>
      </c>
      <c r="AW297" s="13" t="s">
        <v>33</v>
      </c>
      <c r="AX297" s="13" t="s">
        <v>71</v>
      </c>
      <c r="AY297" s="227" t="s">
        <v>114</v>
      </c>
    </row>
    <row r="298" s="13" customFormat="1">
      <c r="A298" s="13"/>
      <c r="B298" s="216"/>
      <c r="C298" s="217"/>
      <c r="D298" s="218" t="s">
        <v>126</v>
      </c>
      <c r="E298" s="219" t="s">
        <v>19</v>
      </c>
      <c r="F298" s="220" t="s">
        <v>336</v>
      </c>
      <c r="G298" s="217"/>
      <c r="H298" s="221">
        <v>3.3500000000000001</v>
      </c>
      <c r="I298" s="222"/>
      <c r="J298" s="217"/>
      <c r="K298" s="217"/>
      <c r="L298" s="223"/>
      <c r="M298" s="224"/>
      <c r="N298" s="225"/>
      <c r="O298" s="225"/>
      <c r="P298" s="225"/>
      <c r="Q298" s="225"/>
      <c r="R298" s="225"/>
      <c r="S298" s="225"/>
      <c r="T298" s="22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27" t="s">
        <v>126</v>
      </c>
      <c r="AU298" s="227" t="s">
        <v>78</v>
      </c>
      <c r="AV298" s="13" t="s">
        <v>78</v>
      </c>
      <c r="AW298" s="13" t="s">
        <v>33</v>
      </c>
      <c r="AX298" s="13" t="s">
        <v>71</v>
      </c>
      <c r="AY298" s="227" t="s">
        <v>114</v>
      </c>
    </row>
    <row r="299" s="13" customFormat="1">
      <c r="A299" s="13"/>
      <c r="B299" s="216"/>
      <c r="C299" s="217"/>
      <c r="D299" s="218" t="s">
        <v>126</v>
      </c>
      <c r="E299" s="219" t="s">
        <v>19</v>
      </c>
      <c r="F299" s="220" t="s">
        <v>337</v>
      </c>
      <c r="G299" s="217"/>
      <c r="H299" s="221">
        <v>5</v>
      </c>
      <c r="I299" s="222"/>
      <c r="J299" s="217"/>
      <c r="K299" s="217"/>
      <c r="L299" s="223"/>
      <c r="M299" s="224"/>
      <c r="N299" s="225"/>
      <c r="O299" s="225"/>
      <c r="P299" s="225"/>
      <c r="Q299" s="225"/>
      <c r="R299" s="225"/>
      <c r="S299" s="225"/>
      <c r="T299" s="22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27" t="s">
        <v>126</v>
      </c>
      <c r="AU299" s="227" t="s">
        <v>78</v>
      </c>
      <c r="AV299" s="13" t="s">
        <v>78</v>
      </c>
      <c r="AW299" s="13" t="s">
        <v>33</v>
      </c>
      <c r="AX299" s="13" t="s">
        <v>71</v>
      </c>
      <c r="AY299" s="227" t="s">
        <v>114</v>
      </c>
    </row>
    <row r="300" s="13" customFormat="1">
      <c r="A300" s="13"/>
      <c r="B300" s="216"/>
      <c r="C300" s="217"/>
      <c r="D300" s="218" t="s">
        <v>126</v>
      </c>
      <c r="E300" s="219" t="s">
        <v>19</v>
      </c>
      <c r="F300" s="220" t="s">
        <v>338</v>
      </c>
      <c r="G300" s="217"/>
      <c r="H300" s="221">
        <v>3.4500000000000002</v>
      </c>
      <c r="I300" s="222"/>
      <c r="J300" s="217"/>
      <c r="K300" s="217"/>
      <c r="L300" s="223"/>
      <c r="M300" s="224"/>
      <c r="N300" s="225"/>
      <c r="O300" s="225"/>
      <c r="P300" s="225"/>
      <c r="Q300" s="225"/>
      <c r="R300" s="225"/>
      <c r="S300" s="225"/>
      <c r="T300" s="226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27" t="s">
        <v>126</v>
      </c>
      <c r="AU300" s="227" t="s">
        <v>78</v>
      </c>
      <c r="AV300" s="13" t="s">
        <v>78</v>
      </c>
      <c r="AW300" s="13" t="s">
        <v>33</v>
      </c>
      <c r="AX300" s="13" t="s">
        <v>71</v>
      </c>
      <c r="AY300" s="227" t="s">
        <v>114</v>
      </c>
    </row>
    <row r="301" s="14" customFormat="1">
      <c r="A301" s="14"/>
      <c r="B301" s="228"/>
      <c r="C301" s="229"/>
      <c r="D301" s="218" t="s">
        <v>126</v>
      </c>
      <c r="E301" s="230" t="s">
        <v>19</v>
      </c>
      <c r="F301" s="231" t="s">
        <v>129</v>
      </c>
      <c r="G301" s="229"/>
      <c r="H301" s="232">
        <v>42.000000000000007</v>
      </c>
      <c r="I301" s="233"/>
      <c r="J301" s="229"/>
      <c r="K301" s="229"/>
      <c r="L301" s="234"/>
      <c r="M301" s="235"/>
      <c r="N301" s="236"/>
      <c r="O301" s="236"/>
      <c r="P301" s="236"/>
      <c r="Q301" s="236"/>
      <c r="R301" s="236"/>
      <c r="S301" s="236"/>
      <c r="T301" s="237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38" t="s">
        <v>126</v>
      </c>
      <c r="AU301" s="238" t="s">
        <v>78</v>
      </c>
      <c r="AV301" s="14" t="s">
        <v>122</v>
      </c>
      <c r="AW301" s="14" t="s">
        <v>33</v>
      </c>
      <c r="AX301" s="14" t="s">
        <v>76</v>
      </c>
      <c r="AY301" s="238" t="s">
        <v>114</v>
      </c>
    </row>
    <row r="302" s="2" customFormat="1" ht="21.75" customHeight="1">
      <c r="A302" s="39"/>
      <c r="B302" s="40"/>
      <c r="C302" s="198" t="s">
        <v>349</v>
      </c>
      <c r="D302" s="198" t="s">
        <v>117</v>
      </c>
      <c r="E302" s="199" t="s">
        <v>350</v>
      </c>
      <c r="F302" s="200" t="s">
        <v>351</v>
      </c>
      <c r="G302" s="201" t="s">
        <v>120</v>
      </c>
      <c r="H302" s="202">
        <v>42</v>
      </c>
      <c r="I302" s="203"/>
      <c r="J302" s="204">
        <f>ROUND(I302*H302,2)</f>
        <v>0</v>
      </c>
      <c r="K302" s="200" t="s">
        <v>121</v>
      </c>
      <c r="L302" s="45"/>
      <c r="M302" s="205" t="s">
        <v>19</v>
      </c>
      <c r="N302" s="206" t="s">
        <v>42</v>
      </c>
      <c r="O302" s="85"/>
      <c r="P302" s="207">
        <f>O302*H302</f>
        <v>0</v>
      </c>
      <c r="Q302" s="207">
        <v>0.00069999999999999999</v>
      </c>
      <c r="R302" s="207">
        <f>Q302*H302</f>
        <v>0.029399999999999999</v>
      </c>
      <c r="S302" s="207">
        <v>0</v>
      </c>
      <c r="T302" s="208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09" t="s">
        <v>209</v>
      </c>
      <c r="AT302" s="209" t="s">
        <v>117</v>
      </c>
      <c r="AU302" s="209" t="s">
        <v>78</v>
      </c>
      <c r="AY302" s="18" t="s">
        <v>114</v>
      </c>
      <c r="BE302" s="210">
        <f>IF(N302="základní",J302,0)</f>
        <v>0</v>
      </c>
      <c r="BF302" s="210">
        <f>IF(N302="snížená",J302,0)</f>
        <v>0</v>
      </c>
      <c r="BG302" s="210">
        <f>IF(N302="zákl. přenesená",J302,0)</f>
        <v>0</v>
      </c>
      <c r="BH302" s="210">
        <f>IF(N302="sníž. přenesená",J302,0)</f>
        <v>0</v>
      </c>
      <c r="BI302" s="210">
        <f>IF(N302="nulová",J302,0)</f>
        <v>0</v>
      </c>
      <c r="BJ302" s="18" t="s">
        <v>76</v>
      </c>
      <c r="BK302" s="210">
        <f>ROUND(I302*H302,2)</f>
        <v>0</v>
      </c>
      <c r="BL302" s="18" t="s">
        <v>209</v>
      </c>
      <c r="BM302" s="209" t="s">
        <v>352</v>
      </c>
    </row>
    <row r="303" s="2" customFormat="1">
      <c r="A303" s="39"/>
      <c r="B303" s="40"/>
      <c r="C303" s="41"/>
      <c r="D303" s="211" t="s">
        <v>124</v>
      </c>
      <c r="E303" s="41"/>
      <c r="F303" s="212" t="s">
        <v>353</v>
      </c>
      <c r="G303" s="41"/>
      <c r="H303" s="41"/>
      <c r="I303" s="213"/>
      <c r="J303" s="41"/>
      <c r="K303" s="41"/>
      <c r="L303" s="45"/>
      <c r="M303" s="214"/>
      <c r="N303" s="215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124</v>
      </c>
      <c r="AU303" s="18" t="s">
        <v>78</v>
      </c>
    </row>
    <row r="304" s="15" customFormat="1">
      <c r="A304" s="15"/>
      <c r="B304" s="239"/>
      <c r="C304" s="240"/>
      <c r="D304" s="218" t="s">
        <v>126</v>
      </c>
      <c r="E304" s="241" t="s">
        <v>19</v>
      </c>
      <c r="F304" s="242" t="s">
        <v>206</v>
      </c>
      <c r="G304" s="240"/>
      <c r="H304" s="241" t="s">
        <v>19</v>
      </c>
      <c r="I304" s="243"/>
      <c r="J304" s="240"/>
      <c r="K304" s="240"/>
      <c r="L304" s="244"/>
      <c r="M304" s="245"/>
      <c r="N304" s="246"/>
      <c r="O304" s="246"/>
      <c r="P304" s="246"/>
      <c r="Q304" s="246"/>
      <c r="R304" s="246"/>
      <c r="S304" s="246"/>
      <c r="T304" s="247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48" t="s">
        <v>126</v>
      </c>
      <c r="AU304" s="248" t="s">
        <v>78</v>
      </c>
      <c r="AV304" s="15" t="s">
        <v>76</v>
      </c>
      <c r="AW304" s="15" t="s">
        <v>33</v>
      </c>
      <c r="AX304" s="15" t="s">
        <v>71</v>
      </c>
      <c r="AY304" s="248" t="s">
        <v>114</v>
      </c>
    </row>
    <row r="305" s="15" customFormat="1">
      <c r="A305" s="15"/>
      <c r="B305" s="239"/>
      <c r="C305" s="240"/>
      <c r="D305" s="218" t="s">
        <v>126</v>
      </c>
      <c r="E305" s="241" t="s">
        <v>19</v>
      </c>
      <c r="F305" s="242" t="s">
        <v>261</v>
      </c>
      <c r="G305" s="240"/>
      <c r="H305" s="241" t="s">
        <v>19</v>
      </c>
      <c r="I305" s="243"/>
      <c r="J305" s="240"/>
      <c r="K305" s="240"/>
      <c r="L305" s="244"/>
      <c r="M305" s="245"/>
      <c r="N305" s="246"/>
      <c r="O305" s="246"/>
      <c r="P305" s="246"/>
      <c r="Q305" s="246"/>
      <c r="R305" s="246"/>
      <c r="S305" s="246"/>
      <c r="T305" s="247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48" t="s">
        <v>126</v>
      </c>
      <c r="AU305" s="248" t="s">
        <v>78</v>
      </c>
      <c r="AV305" s="15" t="s">
        <v>76</v>
      </c>
      <c r="AW305" s="15" t="s">
        <v>33</v>
      </c>
      <c r="AX305" s="15" t="s">
        <v>71</v>
      </c>
      <c r="AY305" s="248" t="s">
        <v>114</v>
      </c>
    </row>
    <row r="306" s="15" customFormat="1">
      <c r="A306" s="15"/>
      <c r="B306" s="239"/>
      <c r="C306" s="240"/>
      <c r="D306" s="218" t="s">
        <v>126</v>
      </c>
      <c r="E306" s="241" t="s">
        <v>19</v>
      </c>
      <c r="F306" s="242" t="s">
        <v>206</v>
      </c>
      <c r="G306" s="240"/>
      <c r="H306" s="241" t="s">
        <v>19</v>
      </c>
      <c r="I306" s="243"/>
      <c r="J306" s="240"/>
      <c r="K306" s="240"/>
      <c r="L306" s="244"/>
      <c r="M306" s="245"/>
      <c r="N306" s="246"/>
      <c r="O306" s="246"/>
      <c r="P306" s="246"/>
      <c r="Q306" s="246"/>
      <c r="R306" s="246"/>
      <c r="S306" s="246"/>
      <c r="T306" s="247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48" t="s">
        <v>126</v>
      </c>
      <c r="AU306" s="248" t="s">
        <v>78</v>
      </c>
      <c r="AV306" s="15" t="s">
        <v>76</v>
      </c>
      <c r="AW306" s="15" t="s">
        <v>33</v>
      </c>
      <c r="AX306" s="15" t="s">
        <v>71</v>
      </c>
      <c r="AY306" s="248" t="s">
        <v>114</v>
      </c>
    </row>
    <row r="307" s="15" customFormat="1">
      <c r="A307" s="15"/>
      <c r="B307" s="239"/>
      <c r="C307" s="240"/>
      <c r="D307" s="218" t="s">
        <v>126</v>
      </c>
      <c r="E307" s="241" t="s">
        <v>19</v>
      </c>
      <c r="F307" s="242" t="s">
        <v>261</v>
      </c>
      <c r="G307" s="240"/>
      <c r="H307" s="241" t="s">
        <v>19</v>
      </c>
      <c r="I307" s="243"/>
      <c r="J307" s="240"/>
      <c r="K307" s="240"/>
      <c r="L307" s="244"/>
      <c r="M307" s="245"/>
      <c r="N307" s="246"/>
      <c r="O307" s="246"/>
      <c r="P307" s="246"/>
      <c r="Q307" s="246"/>
      <c r="R307" s="246"/>
      <c r="S307" s="246"/>
      <c r="T307" s="247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48" t="s">
        <v>126</v>
      </c>
      <c r="AU307" s="248" t="s">
        <v>78</v>
      </c>
      <c r="AV307" s="15" t="s">
        <v>76</v>
      </c>
      <c r="AW307" s="15" t="s">
        <v>33</v>
      </c>
      <c r="AX307" s="15" t="s">
        <v>71</v>
      </c>
      <c r="AY307" s="248" t="s">
        <v>114</v>
      </c>
    </row>
    <row r="308" s="13" customFormat="1">
      <c r="A308" s="13"/>
      <c r="B308" s="216"/>
      <c r="C308" s="217"/>
      <c r="D308" s="218" t="s">
        <v>126</v>
      </c>
      <c r="E308" s="219" t="s">
        <v>19</v>
      </c>
      <c r="F308" s="220" t="s">
        <v>332</v>
      </c>
      <c r="G308" s="217"/>
      <c r="H308" s="221">
        <v>6.6500000000000004</v>
      </c>
      <c r="I308" s="222"/>
      <c r="J308" s="217"/>
      <c r="K308" s="217"/>
      <c r="L308" s="223"/>
      <c r="M308" s="224"/>
      <c r="N308" s="225"/>
      <c r="O308" s="225"/>
      <c r="P308" s="225"/>
      <c r="Q308" s="225"/>
      <c r="R308" s="225"/>
      <c r="S308" s="225"/>
      <c r="T308" s="22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27" t="s">
        <v>126</v>
      </c>
      <c r="AU308" s="227" t="s">
        <v>78</v>
      </c>
      <c r="AV308" s="13" t="s">
        <v>78</v>
      </c>
      <c r="AW308" s="13" t="s">
        <v>33</v>
      </c>
      <c r="AX308" s="13" t="s">
        <v>71</v>
      </c>
      <c r="AY308" s="227" t="s">
        <v>114</v>
      </c>
    </row>
    <row r="309" s="13" customFormat="1">
      <c r="A309" s="13"/>
      <c r="B309" s="216"/>
      <c r="C309" s="217"/>
      <c r="D309" s="218" t="s">
        <v>126</v>
      </c>
      <c r="E309" s="219" t="s">
        <v>19</v>
      </c>
      <c r="F309" s="220" t="s">
        <v>333</v>
      </c>
      <c r="G309" s="217"/>
      <c r="H309" s="221">
        <v>10.050000000000001</v>
      </c>
      <c r="I309" s="222"/>
      <c r="J309" s="217"/>
      <c r="K309" s="217"/>
      <c r="L309" s="223"/>
      <c r="M309" s="224"/>
      <c r="N309" s="225"/>
      <c r="O309" s="225"/>
      <c r="P309" s="225"/>
      <c r="Q309" s="225"/>
      <c r="R309" s="225"/>
      <c r="S309" s="225"/>
      <c r="T309" s="226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27" t="s">
        <v>126</v>
      </c>
      <c r="AU309" s="227" t="s">
        <v>78</v>
      </c>
      <c r="AV309" s="13" t="s">
        <v>78</v>
      </c>
      <c r="AW309" s="13" t="s">
        <v>33</v>
      </c>
      <c r="AX309" s="13" t="s">
        <v>71</v>
      </c>
      <c r="AY309" s="227" t="s">
        <v>114</v>
      </c>
    </row>
    <row r="310" s="13" customFormat="1">
      <c r="A310" s="13"/>
      <c r="B310" s="216"/>
      <c r="C310" s="217"/>
      <c r="D310" s="218" t="s">
        <v>126</v>
      </c>
      <c r="E310" s="219" t="s">
        <v>19</v>
      </c>
      <c r="F310" s="220" t="s">
        <v>334</v>
      </c>
      <c r="G310" s="217"/>
      <c r="H310" s="221">
        <v>6.7999999999999998</v>
      </c>
      <c r="I310" s="222"/>
      <c r="J310" s="217"/>
      <c r="K310" s="217"/>
      <c r="L310" s="223"/>
      <c r="M310" s="224"/>
      <c r="N310" s="225"/>
      <c r="O310" s="225"/>
      <c r="P310" s="225"/>
      <c r="Q310" s="225"/>
      <c r="R310" s="225"/>
      <c r="S310" s="225"/>
      <c r="T310" s="22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27" t="s">
        <v>126</v>
      </c>
      <c r="AU310" s="227" t="s">
        <v>78</v>
      </c>
      <c r="AV310" s="13" t="s">
        <v>78</v>
      </c>
      <c r="AW310" s="13" t="s">
        <v>33</v>
      </c>
      <c r="AX310" s="13" t="s">
        <v>71</v>
      </c>
      <c r="AY310" s="227" t="s">
        <v>114</v>
      </c>
    </row>
    <row r="311" s="13" customFormat="1">
      <c r="A311" s="13"/>
      <c r="B311" s="216"/>
      <c r="C311" s="217"/>
      <c r="D311" s="218" t="s">
        <v>126</v>
      </c>
      <c r="E311" s="219" t="s">
        <v>19</v>
      </c>
      <c r="F311" s="220" t="s">
        <v>335</v>
      </c>
      <c r="G311" s="217"/>
      <c r="H311" s="221">
        <v>6.7000000000000002</v>
      </c>
      <c r="I311" s="222"/>
      <c r="J311" s="217"/>
      <c r="K311" s="217"/>
      <c r="L311" s="223"/>
      <c r="M311" s="224"/>
      <c r="N311" s="225"/>
      <c r="O311" s="225"/>
      <c r="P311" s="225"/>
      <c r="Q311" s="225"/>
      <c r="R311" s="225"/>
      <c r="S311" s="225"/>
      <c r="T311" s="22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27" t="s">
        <v>126</v>
      </c>
      <c r="AU311" s="227" t="s">
        <v>78</v>
      </c>
      <c r="AV311" s="13" t="s">
        <v>78</v>
      </c>
      <c r="AW311" s="13" t="s">
        <v>33</v>
      </c>
      <c r="AX311" s="13" t="s">
        <v>71</v>
      </c>
      <c r="AY311" s="227" t="s">
        <v>114</v>
      </c>
    </row>
    <row r="312" s="13" customFormat="1">
      <c r="A312" s="13"/>
      <c r="B312" s="216"/>
      <c r="C312" s="217"/>
      <c r="D312" s="218" t="s">
        <v>126</v>
      </c>
      <c r="E312" s="219" t="s">
        <v>19</v>
      </c>
      <c r="F312" s="220" t="s">
        <v>336</v>
      </c>
      <c r="G312" s="217"/>
      <c r="H312" s="221">
        <v>3.3500000000000001</v>
      </c>
      <c r="I312" s="222"/>
      <c r="J312" s="217"/>
      <c r="K312" s="217"/>
      <c r="L312" s="223"/>
      <c r="M312" s="224"/>
      <c r="N312" s="225"/>
      <c r="O312" s="225"/>
      <c r="P312" s="225"/>
      <c r="Q312" s="225"/>
      <c r="R312" s="225"/>
      <c r="S312" s="225"/>
      <c r="T312" s="226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27" t="s">
        <v>126</v>
      </c>
      <c r="AU312" s="227" t="s">
        <v>78</v>
      </c>
      <c r="AV312" s="13" t="s">
        <v>78</v>
      </c>
      <c r="AW312" s="13" t="s">
        <v>33</v>
      </c>
      <c r="AX312" s="13" t="s">
        <v>71</v>
      </c>
      <c r="AY312" s="227" t="s">
        <v>114</v>
      </c>
    </row>
    <row r="313" s="13" customFormat="1">
      <c r="A313" s="13"/>
      <c r="B313" s="216"/>
      <c r="C313" s="217"/>
      <c r="D313" s="218" t="s">
        <v>126</v>
      </c>
      <c r="E313" s="219" t="s">
        <v>19</v>
      </c>
      <c r="F313" s="220" t="s">
        <v>337</v>
      </c>
      <c r="G313" s="217"/>
      <c r="H313" s="221">
        <v>5</v>
      </c>
      <c r="I313" s="222"/>
      <c r="J313" s="217"/>
      <c r="K313" s="217"/>
      <c r="L313" s="223"/>
      <c r="M313" s="224"/>
      <c r="N313" s="225"/>
      <c r="O313" s="225"/>
      <c r="P313" s="225"/>
      <c r="Q313" s="225"/>
      <c r="R313" s="225"/>
      <c r="S313" s="225"/>
      <c r="T313" s="226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27" t="s">
        <v>126</v>
      </c>
      <c r="AU313" s="227" t="s">
        <v>78</v>
      </c>
      <c r="AV313" s="13" t="s">
        <v>78</v>
      </c>
      <c r="AW313" s="13" t="s">
        <v>33</v>
      </c>
      <c r="AX313" s="13" t="s">
        <v>71</v>
      </c>
      <c r="AY313" s="227" t="s">
        <v>114</v>
      </c>
    </row>
    <row r="314" s="13" customFormat="1">
      <c r="A314" s="13"/>
      <c r="B314" s="216"/>
      <c r="C314" s="217"/>
      <c r="D314" s="218" t="s">
        <v>126</v>
      </c>
      <c r="E314" s="219" t="s">
        <v>19</v>
      </c>
      <c r="F314" s="220" t="s">
        <v>338</v>
      </c>
      <c r="G314" s="217"/>
      <c r="H314" s="221">
        <v>3.4500000000000002</v>
      </c>
      <c r="I314" s="222"/>
      <c r="J314" s="217"/>
      <c r="K314" s="217"/>
      <c r="L314" s="223"/>
      <c r="M314" s="224"/>
      <c r="N314" s="225"/>
      <c r="O314" s="225"/>
      <c r="P314" s="225"/>
      <c r="Q314" s="225"/>
      <c r="R314" s="225"/>
      <c r="S314" s="225"/>
      <c r="T314" s="22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27" t="s">
        <v>126</v>
      </c>
      <c r="AU314" s="227" t="s">
        <v>78</v>
      </c>
      <c r="AV314" s="13" t="s">
        <v>78</v>
      </c>
      <c r="AW314" s="13" t="s">
        <v>33</v>
      </c>
      <c r="AX314" s="13" t="s">
        <v>71</v>
      </c>
      <c r="AY314" s="227" t="s">
        <v>114</v>
      </c>
    </row>
    <row r="315" s="14" customFormat="1">
      <c r="A315" s="14"/>
      <c r="B315" s="228"/>
      <c r="C315" s="229"/>
      <c r="D315" s="218" t="s">
        <v>126</v>
      </c>
      <c r="E315" s="230" t="s">
        <v>19</v>
      </c>
      <c r="F315" s="231" t="s">
        <v>129</v>
      </c>
      <c r="G315" s="229"/>
      <c r="H315" s="232">
        <v>42.000000000000007</v>
      </c>
      <c r="I315" s="233"/>
      <c r="J315" s="229"/>
      <c r="K315" s="229"/>
      <c r="L315" s="234"/>
      <c r="M315" s="235"/>
      <c r="N315" s="236"/>
      <c r="O315" s="236"/>
      <c r="P315" s="236"/>
      <c r="Q315" s="236"/>
      <c r="R315" s="236"/>
      <c r="S315" s="236"/>
      <c r="T315" s="237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38" t="s">
        <v>126</v>
      </c>
      <c r="AU315" s="238" t="s">
        <v>78</v>
      </c>
      <c r="AV315" s="14" t="s">
        <v>122</v>
      </c>
      <c r="AW315" s="14" t="s">
        <v>33</v>
      </c>
      <c r="AX315" s="14" t="s">
        <v>76</v>
      </c>
      <c r="AY315" s="238" t="s">
        <v>114</v>
      </c>
    </row>
    <row r="316" s="2" customFormat="1" ht="24.15" customHeight="1">
      <c r="A316" s="39"/>
      <c r="B316" s="40"/>
      <c r="C316" s="198" t="s">
        <v>354</v>
      </c>
      <c r="D316" s="198" t="s">
        <v>117</v>
      </c>
      <c r="E316" s="199" t="s">
        <v>355</v>
      </c>
      <c r="F316" s="200" t="s">
        <v>356</v>
      </c>
      <c r="G316" s="201" t="s">
        <v>357</v>
      </c>
      <c r="H316" s="259"/>
      <c r="I316" s="203"/>
      <c r="J316" s="204">
        <f>ROUND(I316*H316,2)</f>
        <v>0</v>
      </c>
      <c r="K316" s="200" t="s">
        <v>121</v>
      </c>
      <c r="L316" s="45"/>
      <c r="M316" s="205" t="s">
        <v>19</v>
      </c>
      <c r="N316" s="206" t="s">
        <v>42</v>
      </c>
      <c r="O316" s="85"/>
      <c r="P316" s="207">
        <f>O316*H316</f>
        <v>0</v>
      </c>
      <c r="Q316" s="207">
        <v>0</v>
      </c>
      <c r="R316" s="207">
        <f>Q316*H316</f>
        <v>0</v>
      </c>
      <c r="S316" s="207">
        <v>0</v>
      </c>
      <c r="T316" s="208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09" t="s">
        <v>209</v>
      </c>
      <c r="AT316" s="209" t="s">
        <v>117</v>
      </c>
      <c r="AU316" s="209" t="s">
        <v>78</v>
      </c>
      <c r="AY316" s="18" t="s">
        <v>114</v>
      </c>
      <c r="BE316" s="210">
        <f>IF(N316="základní",J316,0)</f>
        <v>0</v>
      </c>
      <c r="BF316" s="210">
        <f>IF(N316="snížená",J316,0)</f>
        <v>0</v>
      </c>
      <c r="BG316" s="210">
        <f>IF(N316="zákl. přenesená",J316,0)</f>
        <v>0</v>
      </c>
      <c r="BH316" s="210">
        <f>IF(N316="sníž. přenesená",J316,0)</f>
        <v>0</v>
      </c>
      <c r="BI316" s="210">
        <f>IF(N316="nulová",J316,0)</f>
        <v>0</v>
      </c>
      <c r="BJ316" s="18" t="s">
        <v>76</v>
      </c>
      <c r="BK316" s="210">
        <f>ROUND(I316*H316,2)</f>
        <v>0</v>
      </c>
      <c r="BL316" s="18" t="s">
        <v>209</v>
      </c>
      <c r="BM316" s="209" t="s">
        <v>358</v>
      </c>
    </row>
    <row r="317" s="2" customFormat="1">
      <c r="A317" s="39"/>
      <c r="B317" s="40"/>
      <c r="C317" s="41"/>
      <c r="D317" s="211" t="s">
        <v>124</v>
      </c>
      <c r="E317" s="41"/>
      <c r="F317" s="212" t="s">
        <v>359</v>
      </c>
      <c r="G317" s="41"/>
      <c r="H317" s="41"/>
      <c r="I317" s="213"/>
      <c r="J317" s="41"/>
      <c r="K317" s="41"/>
      <c r="L317" s="45"/>
      <c r="M317" s="214"/>
      <c r="N317" s="215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124</v>
      </c>
      <c r="AU317" s="18" t="s">
        <v>78</v>
      </c>
    </row>
    <row r="318" s="12" customFormat="1" ht="22.8" customHeight="1">
      <c r="A318" s="12"/>
      <c r="B318" s="182"/>
      <c r="C318" s="183"/>
      <c r="D318" s="184" t="s">
        <v>70</v>
      </c>
      <c r="E318" s="196" t="s">
        <v>360</v>
      </c>
      <c r="F318" s="196" t="s">
        <v>361</v>
      </c>
      <c r="G318" s="183"/>
      <c r="H318" s="183"/>
      <c r="I318" s="186"/>
      <c r="J318" s="197">
        <f>BK318</f>
        <v>0</v>
      </c>
      <c r="K318" s="183"/>
      <c r="L318" s="188"/>
      <c r="M318" s="189"/>
      <c r="N318" s="190"/>
      <c r="O318" s="190"/>
      <c r="P318" s="191">
        <f>SUM(P319:P329)</f>
        <v>0</v>
      </c>
      <c r="Q318" s="190"/>
      <c r="R318" s="191">
        <f>SUM(R319:R329)</f>
        <v>0.22844500000000001</v>
      </c>
      <c r="S318" s="190"/>
      <c r="T318" s="192">
        <f>SUM(T319:T329)</f>
        <v>0.071309000000000011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193" t="s">
        <v>78</v>
      </c>
      <c r="AT318" s="194" t="s">
        <v>70</v>
      </c>
      <c r="AU318" s="194" t="s">
        <v>76</v>
      </c>
      <c r="AY318" s="193" t="s">
        <v>114</v>
      </c>
      <c r="BK318" s="195">
        <f>SUM(BK319:BK329)</f>
        <v>0</v>
      </c>
    </row>
    <row r="319" s="2" customFormat="1" ht="16.5" customHeight="1">
      <c r="A319" s="39"/>
      <c r="B319" s="40"/>
      <c r="C319" s="198" t="s">
        <v>362</v>
      </c>
      <c r="D319" s="198" t="s">
        <v>117</v>
      </c>
      <c r="E319" s="199" t="s">
        <v>363</v>
      </c>
      <c r="F319" s="200" t="s">
        <v>364</v>
      </c>
      <c r="G319" s="201" t="s">
        <v>140</v>
      </c>
      <c r="H319" s="202">
        <v>42.700000000000003</v>
      </c>
      <c r="I319" s="203"/>
      <c r="J319" s="204">
        <f>ROUND(I319*H319,2)</f>
        <v>0</v>
      </c>
      <c r="K319" s="200" t="s">
        <v>121</v>
      </c>
      <c r="L319" s="45"/>
      <c r="M319" s="205" t="s">
        <v>19</v>
      </c>
      <c r="N319" s="206" t="s">
        <v>42</v>
      </c>
      <c r="O319" s="85"/>
      <c r="P319" s="207">
        <f>O319*H319</f>
        <v>0</v>
      </c>
      <c r="Q319" s="207">
        <v>0</v>
      </c>
      <c r="R319" s="207">
        <f>Q319*H319</f>
        <v>0</v>
      </c>
      <c r="S319" s="207">
        <v>0.00167</v>
      </c>
      <c r="T319" s="208">
        <f>S319*H319</f>
        <v>0.071309000000000011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09" t="s">
        <v>209</v>
      </c>
      <c r="AT319" s="209" t="s">
        <v>117</v>
      </c>
      <c r="AU319" s="209" t="s">
        <v>78</v>
      </c>
      <c r="AY319" s="18" t="s">
        <v>114</v>
      </c>
      <c r="BE319" s="210">
        <f>IF(N319="základní",J319,0)</f>
        <v>0</v>
      </c>
      <c r="BF319" s="210">
        <f>IF(N319="snížená",J319,0)</f>
        <v>0</v>
      </c>
      <c r="BG319" s="210">
        <f>IF(N319="zákl. přenesená",J319,0)</f>
        <v>0</v>
      </c>
      <c r="BH319" s="210">
        <f>IF(N319="sníž. přenesená",J319,0)</f>
        <v>0</v>
      </c>
      <c r="BI319" s="210">
        <f>IF(N319="nulová",J319,0)</f>
        <v>0</v>
      </c>
      <c r="BJ319" s="18" t="s">
        <v>76</v>
      </c>
      <c r="BK319" s="210">
        <f>ROUND(I319*H319,2)</f>
        <v>0</v>
      </c>
      <c r="BL319" s="18" t="s">
        <v>209</v>
      </c>
      <c r="BM319" s="209" t="s">
        <v>365</v>
      </c>
    </row>
    <row r="320" s="2" customFormat="1">
      <c r="A320" s="39"/>
      <c r="B320" s="40"/>
      <c r="C320" s="41"/>
      <c r="D320" s="211" t="s">
        <v>124</v>
      </c>
      <c r="E320" s="41"/>
      <c r="F320" s="212" t="s">
        <v>366</v>
      </c>
      <c r="G320" s="41"/>
      <c r="H320" s="41"/>
      <c r="I320" s="213"/>
      <c r="J320" s="41"/>
      <c r="K320" s="41"/>
      <c r="L320" s="45"/>
      <c r="M320" s="214"/>
      <c r="N320" s="215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124</v>
      </c>
      <c r="AU320" s="18" t="s">
        <v>78</v>
      </c>
    </row>
    <row r="321" s="15" customFormat="1">
      <c r="A321" s="15"/>
      <c r="B321" s="239"/>
      <c r="C321" s="240"/>
      <c r="D321" s="218" t="s">
        <v>126</v>
      </c>
      <c r="E321" s="241" t="s">
        <v>19</v>
      </c>
      <c r="F321" s="242" t="s">
        <v>367</v>
      </c>
      <c r="G321" s="240"/>
      <c r="H321" s="241" t="s">
        <v>19</v>
      </c>
      <c r="I321" s="243"/>
      <c r="J321" s="240"/>
      <c r="K321" s="240"/>
      <c r="L321" s="244"/>
      <c r="M321" s="245"/>
      <c r="N321" s="246"/>
      <c r="O321" s="246"/>
      <c r="P321" s="246"/>
      <c r="Q321" s="246"/>
      <c r="R321" s="246"/>
      <c r="S321" s="246"/>
      <c r="T321" s="247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48" t="s">
        <v>126</v>
      </c>
      <c r="AU321" s="248" t="s">
        <v>78</v>
      </c>
      <c r="AV321" s="15" t="s">
        <v>76</v>
      </c>
      <c r="AW321" s="15" t="s">
        <v>33</v>
      </c>
      <c r="AX321" s="15" t="s">
        <v>71</v>
      </c>
      <c r="AY321" s="248" t="s">
        <v>114</v>
      </c>
    </row>
    <row r="322" s="13" customFormat="1">
      <c r="A322" s="13"/>
      <c r="B322" s="216"/>
      <c r="C322" s="217"/>
      <c r="D322" s="218" t="s">
        <v>126</v>
      </c>
      <c r="E322" s="219" t="s">
        <v>19</v>
      </c>
      <c r="F322" s="220" t="s">
        <v>368</v>
      </c>
      <c r="G322" s="217"/>
      <c r="H322" s="221">
        <v>42.700000000000003</v>
      </c>
      <c r="I322" s="222"/>
      <c r="J322" s="217"/>
      <c r="K322" s="217"/>
      <c r="L322" s="223"/>
      <c r="M322" s="224"/>
      <c r="N322" s="225"/>
      <c r="O322" s="225"/>
      <c r="P322" s="225"/>
      <c r="Q322" s="225"/>
      <c r="R322" s="225"/>
      <c r="S322" s="225"/>
      <c r="T322" s="22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27" t="s">
        <v>126</v>
      </c>
      <c r="AU322" s="227" t="s">
        <v>78</v>
      </c>
      <c r="AV322" s="13" t="s">
        <v>78</v>
      </c>
      <c r="AW322" s="13" t="s">
        <v>33</v>
      </c>
      <c r="AX322" s="13" t="s">
        <v>71</v>
      </c>
      <c r="AY322" s="227" t="s">
        <v>114</v>
      </c>
    </row>
    <row r="323" s="14" customFormat="1">
      <c r="A323" s="14"/>
      <c r="B323" s="228"/>
      <c r="C323" s="229"/>
      <c r="D323" s="218" t="s">
        <v>126</v>
      </c>
      <c r="E323" s="230" t="s">
        <v>19</v>
      </c>
      <c r="F323" s="231" t="s">
        <v>129</v>
      </c>
      <c r="G323" s="229"/>
      <c r="H323" s="232">
        <v>42.700000000000003</v>
      </c>
      <c r="I323" s="233"/>
      <c r="J323" s="229"/>
      <c r="K323" s="229"/>
      <c r="L323" s="234"/>
      <c r="M323" s="235"/>
      <c r="N323" s="236"/>
      <c r="O323" s="236"/>
      <c r="P323" s="236"/>
      <c r="Q323" s="236"/>
      <c r="R323" s="236"/>
      <c r="S323" s="236"/>
      <c r="T323" s="237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38" t="s">
        <v>126</v>
      </c>
      <c r="AU323" s="238" t="s">
        <v>78</v>
      </c>
      <c r="AV323" s="14" t="s">
        <v>122</v>
      </c>
      <c r="AW323" s="14" t="s">
        <v>33</v>
      </c>
      <c r="AX323" s="14" t="s">
        <v>76</v>
      </c>
      <c r="AY323" s="238" t="s">
        <v>114</v>
      </c>
    </row>
    <row r="324" s="2" customFormat="1" ht="24.15" customHeight="1">
      <c r="A324" s="39"/>
      <c r="B324" s="40"/>
      <c r="C324" s="198" t="s">
        <v>369</v>
      </c>
      <c r="D324" s="198" t="s">
        <v>117</v>
      </c>
      <c r="E324" s="199" t="s">
        <v>370</v>
      </c>
      <c r="F324" s="200" t="s">
        <v>371</v>
      </c>
      <c r="G324" s="201" t="s">
        <v>140</v>
      </c>
      <c r="H324" s="202">
        <v>42.700000000000003</v>
      </c>
      <c r="I324" s="203"/>
      <c r="J324" s="204">
        <f>ROUND(I324*H324,2)</f>
        <v>0</v>
      </c>
      <c r="K324" s="200" t="s">
        <v>212</v>
      </c>
      <c r="L324" s="45"/>
      <c r="M324" s="205" t="s">
        <v>19</v>
      </c>
      <c r="N324" s="206" t="s">
        <v>42</v>
      </c>
      <c r="O324" s="85"/>
      <c r="P324" s="207">
        <f>O324*H324</f>
        <v>0</v>
      </c>
      <c r="Q324" s="207">
        <v>0.0053499999999999997</v>
      </c>
      <c r="R324" s="207">
        <f>Q324*H324</f>
        <v>0.22844500000000001</v>
      </c>
      <c r="S324" s="207">
        <v>0</v>
      </c>
      <c r="T324" s="208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09" t="s">
        <v>209</v>
      </c>
      <c r="AT324" s="209" t="s">
        <v>117</v>
      </c>
      <c r="AU324" s="209" t="s">
        <v>78</v>
      </c>
      <c r="AY324" s="18" t="s">
        <v>114</v>
      </c>
      <c r="BE324" s="210">
        <f>IF(N324="základní",J324,0)</f>
        <v>0</v>
      </c>
      <c r="BF324" s="210">
        <f>IF(N324="snížená",J324,0)</f>
        <v>0</v>
      </c>
      <c r="BG324" s="210">
        <f>IF(N324="zákl. přenesená",J324,0)</f>
        <v>0</v>
      </c>
      <c r="BH324" s="210">
        <f>IF(N324="sníž. přenesená",J324,0)</f>
        <v>0</v>
      </c>
      <c r="BI324" s="210">
        <f>IF(N324="nulová",J324,0)</f>
        <v>0</v>
      </c>
      <c r="BJ324" s="18" t="s">
        <v>76</v>
      </c>
      <c r="BK324" s="210">
        <f>ROUND(I324*H324,2)</f>
        <v>0</v>
      </c>
      <c r="BL324" s="18" t="s">
        <v>209</v>
      </c>
      <c r="BM324" s="209" t="s">
        <v>372</v>
      </c>
    </row>
    <row r="325" s="15" customFormat="1">
      <c r="A325" s="15"/>
      <c r="B325" s="239"/>
      <c r="C325" s="240"/>
      <c r="D325" s="218" t="s">
        <v>126</v>
      </c>
      <c r="E325" s="241" t="s">
        <v>19</v>
      </c>
      <c r="F325" s="242" t="s">
        <v>373</v>
      </c>
      <c r="G325" s="240"/>
      <c r="H325" s="241" t="s">
        <v>19</v>
      </c>
      <c r="I325" s="243"/>
      <c r="J325" s="240"/>
      <c r="K325" s="240"/>
      <c r="L325" s="244"/>
      <c r="M325" s="245"/>
      <c r="N325" s="246"/>
      <c r="O325" s="246"/>
      <c r="P325" s="246"/>
      <c r="Q325" s="246"/>
      <c r="R325" s="246"/>
      <c r="S325" s="246"/>
      <c r="T325" s="247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48" t="s">
        <v>126</v>
      </c>
      <c r="AU325" s="248" t="s">
        <v>78</v>
      </c>
      <c r="AV325" s="15" t="s">
        <v>76</v>
      </c>
      <c r="AW325" s="15" t="s">
        <v>33</v>
      </c>
      <c r="AX325" s="15" t="s">
        <v>71</v>
      </c>
      <c r="AY325" s="248" t="s">
        <v>114</v>
      </c>
    </row>
    <row r="326" s="13" customFormat="1">
      <c r="A326" s="13"/>
      <c r="B326" s="216"/>
      <c r="C326" s="217"/>
      <c r="D326" s="218" t="s">
        <v>126</v>
      </c>
      <c r="E326" s="219" t="s">
        <v>19</v>
      </c>
      <c r="F326" s="220" t="s">
        <v>368</v>
      </c>
      <c r="G326" s="217"/>
      <c r="H326" s="221">
        <v>42.700000000000003</v>
      </c>
      <c r="I326" s="222"/>
      <c r="J326" s="217"/>
      <c r="K326" s="217"/>
      <c r="L326" s="223"/>
      <c r="M326" s="224"/>
      <c r="N326" s="225"/>
      <c r="O326" s="225"/>
      <c r="P326" s="225"/>
      <c r="Q326" s="225"/>
      <c r="R326" s="225"/>
      <c r="S326" s="225"/>
      <c r="T326" s="226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27" t="s">
        <v>126</v>
      </c>
      <c r="AU326" s="227" t="s">
        <v>78</v>
      </c>
      <c r="AV326" s="13" t="s">
        <v>78</v>
      </c>
      <c r="AW326" s="13" t="s">
        <v>33</v>
      </c>
      <c r="AX326" s="13" t="s">
        <v>71</v>
      </c>
      <c r="AY326" s="227" t="s">
        <v>114</v>
      </c>
    </row>
    <row r="327" s="14" customFormat="1">
      <c r="A327" s="14"/>
      <c r="B327" s="228"/>
      <c r="C327" s="229"/>
      <c r="D327" s="218" t="s">
        <v>126</v>
      </c>
      <c r="E327" s="230" t="s">
        <v>19</v>
      </c>
      <c r="F327" s="231" t="s">
        <v>129</v>
      </c>
      <c r="G327" s="229"/>
      <c r="H327" s="232">
        <v>42.700000000000003</v>
      </c>
      <c r="I327" s="233"/>
      <c r="J327" s="229"/>
      <c r="K327" s="229"/>
      <c r="L327" s="234"/>
      <c r="M327" s="235"/>
      <c r="N327" s="236"/>
      <c r="O327" s="236"/>
      <c r="P327" s="236"/>
      <c r="Q327" s="236"/>
      <c r="R327" s="236"/>
      <c r="S327" s="236"/>
      <c r="T327" s="237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38" t="s">
        <v>126</v>
      </c>
      <c r="AU327" s="238" t="s">
        <v>78</v>
      </c>
      <c r="AV327" s="14" t="s">
        <v>122</v>
      </c>
      <c r="AW327" s="14" t="s">
        <v>33</v>
      </c>
      <c r="AX327" s="14" t="s">
        <v>76</v>
      </c>
      <c r="AY327" s="238" t="s">
        <v>114</v>
      </c>
    </row>
    <row r="328" s="2" customFormat="1" ht="24.15" customHeight="1">
      <c r="A328" s="39"/>
      <c r="B328" s="40"/>
      <c r="C328" s="198" t="s">
        <v>374</v>
      </c>
      <c r="D328" s="198" t="s">
        <v>117</v>
      </c>
      <c r="E328" s="199" t="s">
        <v>375</v>
      </c>
      <c r="F328" s="200" t="s">
        <v>376</v>
      </c>
      <c r="G328" s="201" t="s">
        <v>357</v>
      </c>
      <c r="H328" s="259"/>
      <c r="I328" s="203"/>
      <c r="J328" s="204">
        <f>ROUND(I328*H328,2)</f>
        <v>0</v>
      </c>
      <c r="K328" s="200" t="s">
        <v>121</v>
      </c>
      <c r="L328" s="45"/>
      <c r="M328" s="205" t="s">
        <v>19</v>
      </c>
      <c r="N328" s="206" t="s">
        <v>42</v>
      </c>
      <c r="O328" s="85"/>
      <c r="P328" s="207">
        <f>O328*H328</f>
        <v>0</v>
      </c>
      <c r="Q328" s="207">
        <v>0</v>
      </c>
      <c r="R328" s="207">
        <f>Q328*H328</f>
        <v>0</v>
      </c>
      <c r="S328" s="207">
        <v>0</v>
      </c>
      <c r="T328" s="208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09" t="s">
        <v>209</v>
      </c>
      <c r="AT328" s="209" t="s">
        <v>117</v>
      </c>
      <c r="AU328" s="209" t="s">
        <v>78</v>
      </c>
      <c r="AY328" s="18" t="s">
        <v>114</v>
      </c>
      <c r="BE328" s="210">
        <f>IF(N328="základní",J328,0)</f>
        <v>0</v>
      </c>
      <c r="BF328" s="210">
        <f>IF(N328="snížená",J328,0)</f>
        <v>0</v>
      </c>
      <c r="BG328" s="210">
        <f>IF(N328="zákl. přenesená",J328,0)</f>
        <v>0</v>
      </c>
      <c r="BH328" s="210">
        <f>IF(N328="sníž. přenesená",J328,0)</f>
        <v>0</v>
      </c>
      <c r="BI328" s="210">
        <f>IF(N328="nulová",J328,0)</f>
        <v>0</v>
      </c>
      <c r="BJ328" s="18" t="s">
        <v>76</v>
      </c>
      <c r="BK328" s="210">
        <f>ROUND(I328*H328,2)</f>
        <v>0</v>
      </c>
      <c r="BL328" s="18" t="s">
        <v>209</v>
      </c>
      <c r="BM328" s="209" t="s">
        <v>377</v>
      </c>
    </row>
    <row r="329" s="2" customFormat="1">
      <c r="A329" s="39"/>
      <c r="B329" s="40"/>
      <c r="C329" s="41"/>
      <c r="D329" s="211" t="s">
        <v>124</v>
      </c>
      <c r="E329" s="41"/>
      <c r="F329" s="212" t="s">
        <v>378</v>
      </c>
      <c r="G329" s="41"/>
      <c r="H329" s="41"/>
      <c r="I329" s="213"/>
      <c r="J329" s="41"/>
      <c r="K329" s="41"/>
      <c r="L329" s="45"/>
      <c r="M329" s="214"/>
      <c r="N329" s="215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124</v>
      </c>
      <c r="AU329" s="18" t="s">
        <v>78</v>
      </c>
    </row>
    <row r="330" s="12" customFormat="1" ht="22.8" customHeight="1">
      <c r="A330" s="12"/>
      <c r="B330" s="182"/>
      <c r="C330" s="183"/>
      <c r="D330" s="184" t="s">
        <v>70</v>
      </c>
      <c r="E330" s="196" t="s">
        <v>379</v>
      </c>
      <c r="F330" s="196" t="s">
        <v>380</v>
      </c>
      <c r="G330" s="183"/>
      <c r="H330" s="183"/>
      <c r="I330" s="186"/>
      <c r="J330" s="197">
        <f>BK330</f>
        <v>0</v>
      </c>
      <c r="K330" s="183"/>
      <c r="L330" s="188"/>
      <c r="M330" s="189"/>
      <c r="N330" s="190"/>
      <c r="O330" s="190"/>
      <c r="P330" s="191">
        <f>SUM(P331:P486)</f>
        <v>0</v>
      </c>
      <c r="Q330" s="190"/>
      <c r="R330" s="191">
        <f>SUM(R331:R486)</f>
        <v>0.98046000000000011</v>
      </c>
      <c r="S330" s="190"/>
      <c r="T330" s="192">
        <f>SUM(T331:T486)</f>
        <v>0.1263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193" t="s">
        <v>78</v>
      </c>
      <c r="AT330" s="194" t="s">
        <v>70</v>
      </c>
      <c r="AU330" s="194" t="s">
        <v>76</v>
      </c>
      <c r="AY330" s="193" t="s">
        <v>114</v>
      </c>
      <c r="BK330" s="195">
        <f>SUM(BK331:BK486)</f>
        <v>0</v>
      </c>
    </row>
    <row r="331" s="2" customFormat="1" ht="16.5" customHeight="1">
      <c r="A331" s="39"/>
      <c r="B331" s="40"/>
      <c r="C331" s="198" t="s">
        <v>381</v>
      </c>
      <c r="D331" s="198" t="s">
        <v>117</v>
      </c>
      <c r="E331" s="199" t="s">
        <v>382</v>
      </c>
      <c r="F331" s="200" t="s">
        <v>383</v>
      </c>
      <c r="G331" s="201" t="s">
        <v>384</v>
      </c>
      <c r="H331" s="202">
        <v>42.100000000000001</v>
      </c>
      <c r="I331" s="203"/>
      <c r="J331" s="204">
        <f>ROUND(I331*H331,2)</f>
        <v>0</v>
      </c>
      <c r="K331" s="200" t="s">
        <v>121</v>
      </c>
      <c r="L331" s="45"/>
      <c r="M331" s="205" t="s">
        <v>19</v>
      </c>
      <c r="N331" s="206" t="s">
        <v>42</v>
      </c>
      <c r="O331" s="85"/>
      <c r="P331" s="207">
        <f>O331*H331</f>
        <v>0</v>
      </c>
      <c r="Q331" s="207">
        <v>0</v>
      </c>
      <c r="R331" s="207">
        <f>Q331*H331</f>
        <v>0</v>
      </c>
      <c r="S331" s="207">
        <v>0.0030000000000000001</v>
      </c>
      <c r="T331" s="208">
        <f>S331*H331</f>
        <v>0.1263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09" t="s">
        <v>209</v>
      </c>
      <c r="AT331" s="209" t="s">
        <v>117</v>
      </c>
      <c r="AU331" s="209" t="s">
        <v>78</v>
      </c>
      <c r="AY331" s="18" t="s">
        <v>114</v>
      </c>
      <c r="BE331" s="210">
        <f>IF(N331="základní",J331,0)</f>
        <v>0</v>
      </c>
      <c r="BF331" s="210">
        <f>IF(N331="snížená",J331,0)</f>
        <v>0</v>
      </c>
      <c r="BG331" s="210">
        <f>IF(N331="zákl. přenesená",J331,0)</f>
        <v>0</v>
      </c>
      <c r="BH331" s="210">
        <f>IF(N331="sníž. přenesená",J331,0)</f>
        <v>0</v>
      </c>
      <c r="BI331" s="210">
        <f>IF(N331="nulová",J331,0)</f>
        <v>0</v>
      </c>
      <c r="BJ331" s="18" t="s">
        <v>76</v>
      </c>
      <c r="BK331" s="210">
        <f>ROUND(I331*H331,2)</f>
        <v>0</v>
      </c>
      <c r="BL331" s="18" t="s">
        <v>209</v>
      </c>
      <c r="BM331" s="209" t="s">
        <v>385</v>
      </c>
    </row>
    <row r="332" s="2" customFormat="1">
      <c r="A332" s="39"/>
      <c r="B332" s="40"/>
      <c r="C332" s="41"/>
      <c r="D332" s="211" t="s">
        <v>124</v>
      </c>
      <c r="E332" s="41"/>
      <c r="F332" s="212" t="s">
        <v>386</v>
      </c>
      <c r="G332" s="41"/>
      <c r="H332" s="41"/>
      <c r="I332" s="213"/>
      <c r="J332" s="41"/>
      <c r="K332" s="41"/>
      <c r="L332" s="45"/>
      <c r="M332" s="214"/>
      <c r="N332" s="215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124</v>
      </c>
      <c r="AU332" s="18" t="s">
        <v>78</v>
      </c>
    </row>
    <row r="333" s="13" customFormat="1">
      <c r="A333" s="13"/>
      <c r="B333" s="216"/>
      <c r="C333" s="217"/>
      <c r="D333" s="218" t="s">
        <v>126</v>
      </c>
      <c r="E333" s="219" t="s">
        <v>19</v>
      </c>
      <c r="F333" s="220" t="s">
        <v>387</v>
      </c>
      <c r="G333" s="217"/>
      <c r="H333" s="221">
        <v>42.100000000000001</v>
      </c>
      <c r="I333" s="222"/>
      <c r="J333" s="217"/>
      <c r="K333" s="217"/>
      <c r="L333" s="223"/>
      <c r="M333" s="224"/>
      <c r="N333" s="225"/>
      <c r="O333" s="225"/>
      <c r="P333" s="225"/>
      <c r="Q333" s="225"/>
      <c r="R333" s="225"/>
      <c r="S333" s="225"/>
      <c r="T333" s="22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27" t="s">
        <v>126</v>
      </c>
      <c r="AU333" s="227" t="s">
        <v>78</v>
      </c>
      <c r="AV333" s="13" t="s">
        <v>78</v>
      </c>
      <c r="AW333" s="13" t="s">
        <v>33</v>
      </c>
      <c r="AX333" s="13" t="s">
        <v>71</v>
      </c>
      <c r="AY333" s="227" t="s">
        <v>114</v>
      </c>
    </row>
    <row r="334" s="14" customFormat="1">
      <c r="A334" s="14"/>
      <c r="B334" s="228"/>
      <c r="C334" s="229"/>
      <c r="D334" s="218" t="s">
        <v>126</v>
      </c>
      <c r="E334" s="230" t="s">
        <v>19</v>
      </c>
      <c r="F334" s="231" t="s">
        <v>129</v>
      </c>
      <c r="G334" s="229"/>
      <c r="H334" s="232">
        <v>42.100000000000001</v>
      </c>
      <c r="I334" s="233"/>
      <c r="J334" s="229"/>
      <c r="K334" s="229"/>
      <c r="L334" s="234"/>
      <c r="M334" s="235"/>
      <c r="N334" s="236"/>
      <c r="O334" s="236"/>
      <c r="P334" s="236"/>
      <c r="Q334" s="236"/>
      <c r="R334" s="236"/>
      <c r="S334" s="236"/>
      <c r="T334" s="237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38" t="s">
        <v>126</v>
      </c>
      <c r="AU334" s="238" t="s">
        <v>78</v>
      </c>
      <c r="AV334" s="14" t="s">
        <v>122</v>
      </c>
      <c r="AW334" s="14" t="s">
        <v>33</v>
      </c>
      <c r="AX334" s="14" t="s">
        <v>76</v>
      </c>
      <c r="AY334" s="238" t="s">
        <v>114</v>
      </c>
    </row>
    <row r="335" s="2" customFormat="1" ht="21.75" customHeight="1">
      <c r="A335" s="39"/>
      <c r="B335" s="40"/>
      <c r="C335" s="198" t="s">
        <v>388</v>
      </c>
      <c r="D335" s="198" t="s">
        <v>117</v>
      </c>
      <c r="E335" s="199" t="s">
        <v>389</v>
      </c>
      <c r="F335" s="200" t="s">
        <v>390</v>
      </c>
      <c r="G335" s="201" t="s">
        <v>391</v>
      </c>
      <c r="H335" s="202">
        <v>6</v>
      </c>
      <c r="I335" s="203"/>
      <c r="J335" s="204">
        <f>ROUND(I335*H335,2)</f>
        <v>0</v>
      </c>
      <c r="K335" s="200" t="s">
        <v>212</v>
      </c>
      <c r="L335" s="45"/>
      <c r="M335" s="205" t="s">
        <v>19</v>
      </c>
      <c r="N335" s="206" t="s">
        <v>42</v>
      </c>
      <c r="O335" s="85"/>
      <c r="P335" s="207">
        <f>O335*H335</f>
        <v>0</v>
      </c>
      <c r="Q335" s="207">
        <v>0.00025999999999999998</v>
      </c>
      <c r="R335" s="207">
        <f>Q335*H335</f>
        <v>0.0015599999999999998</v>
      </c>
      <c r="S335" s="207">
        <v>0</v>
      </c>
      <c r="T335" s="208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09" t="s">
        <v>209</v>
      </c>
      <c r="AT335" s="209" t="s">
        <v>117</v>
      </c>
      <c r="AU335" s="209" t="s">
        <v>78</v>
      </c>
      <c r="AY335" s="18" t="s">
        <v>114</v>
      </c>
      <c r="BE335" s="210">
        <f>IF(N335="základní",J335,0)</f>
        <v>0</v>
      </c>
      <c r="BF335" s="210">
        <f>IF(N335="snížená",J335,0)</f>
        <v>0</v>
      </c>
      <c r="BG335" s="210">
        <f>IF(N335="zákl. přenesená",J335,0)</f>
        <v>0</v>
      </c>
      <c r="BH335" s="210">
        <f>IF(N335="sníž. přenesená",J335,0)</f>
        <v>0</v>
      </c>
      <c r="BI335" s="210">
        <f>IF(N335="nulová",J335,0)</f>
        <v>0</v>
      </c>
      <c r="BJ335" s="18" t="s">
        <v>76</v>
      </c>
      <c r="BK335" s="210">
        <f>ROUND(I335*H335,2)</f>
        <v>0</v>
      </c>
      <c r="BL335" s="18" t="s">
        <v>209</v>
      </c>
      <c r="BM335" s="209" t="s">
        <v>392</v>
      </c>
    </row>
    <row r="336" s="15" customFormat="1">
      <c r="A336" s="15"/>
      <c r="B336" s="239"/>
      <c r="C336" s="240"/>
      <c r="D336" s="218" t="s">
        <v>126</v>
      </c>
      <c r="E336" s="241" t="s">
        <v>19</v>
      </c>
      <c r="F336" s="242" t="s">
        <v>393</v>
      </c>
      <c r="G336" s="240"/>
      <c r="H336" s="241" t="s">
        <v>19</v>
      </c>
      <c r="I336" s="243"/>
      <c r="J336" s="240"/>
      <c r="K336" s="240"/>
      <c r="L336" s="244"/>
      <c r="M336" s="245"/>
      <c r="N336" s="246"/>
      <c r="O336" s="246"/>
      <c r="P336" s="246"/>
      <c r="Q336" s="246"/>
      <c r="R336" s="246"/>
      <c r="S336" s="246"/>
      <c r="T336" s="247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48" t="s">
        <v>126</v>
      </c>
      <c r="AU336" s="248" t="s">
        <v>78</v>
      </c>
      <c r="AV336" s="15" t="s">
        <v>76</v>
      </c>
      <c r="AW336" s="15" t="s">
        <v>33</v>
      </c>
      <c r="AX336" s="15" t="s">
        <v>71</v>
      </c>
      <c r="AY336" s="248" t="s">
        <v>114</v>
      </c>
    </row>
    <row r="337" s="15" customFormat="1">
      <c r="A337" s="15"/>
      <c r="B337" s="239"/>
      <c r="C337" s="240"/>
      <c r="D337" s="218" t="s">
        <v>126</v>
      </c>
      <c r="E337" s="241" t="s">
        <v>19</v>
      </c>
      <c r="F337" s="242" t="s">
        <v>394</v>
      </c>
      <c r="G337" s="240"/>
      <c r="H337" s="241" t="s">
        <v>19</v>
      </c>
      <c r="I337" s="243"/>
      <c r="J337" s="240"/>
      <c r="K337" s="240"/>
      <c r="L337" s="244"/>
      <c r="M337" s="245"/>
      <c r="N337" s="246"/>
      <c r="O337" s="246"/>
      <c r="P337" s="246"/>
      <c r="Q337" s="246"/>
      <c r="R337" s="246"/>
      <c r="S337" s="246"/>
      <c r="T337" s="247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48" t="s">
        <v>126</v>
      </c>
      <c r="AU337" s="248" t="s">
        <v>78</v>
      </c>
      <c r="AV337" s="15" t="s">
        <v>76</v>
      </c>
      <c r="AW337" s="15" t="s">
        <v>33</v>
      </c>
      <c r="AX337" s="15" t="s">
        <v>71</v>
      </c>
      <c r="AY337" s="248" t="s">
        <v>114</v>
      </c>
    </row>
    <row r="338" s="13" customFormat="1">
      <c r="A338" s="13"/>
      <c r="B338" s="216"/>
      <c r="C338" s="217"/>
      <c r="D338" s="218" t="s">
        <v>126</v>
      </c>
      <c r="E338" s="219" t="s">
        <v>19</v>
      </c>
      <c r="F338" s="220" t="s">
        <v>76</v>
      </c>
      <c r="G338" s="217"/>
      <c r="H338" s="221">
        <v>1</v>
      </c>
      <c r="I338" s="222"/>
      <c r="J338" s="217"/>
      <c r="K338" s="217"/>
      <c r="L338" s="223"/>
      <c r="M338" s="224"/>
      <c r="N338" s="225"/>
      <c r="O338" s="225"/>
      <c r="P338" s="225"/>
      <c r="Q338" s="225"/>
      <c r="R338" s="225"/>
      <c r="S338" s="225"/>
      <c r="T338" s="226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27" t="s">
        <v>126</v>
      </c>
      <c r="AU338" s="227" t="s">
        <v>78</v>
      </c>
      <c r="AV338" s="13" t="s">
        <v>78</v>
      </c>
      <c r="AW338" s="13" t="s">
        <v>33</v>
      </c>
      <c r="AX338" s="13" t="s">
        <v>71</v>
      </c>
      <c r="AY338" s="227" t="s">
        <v>114</v>
      </c>
    </row>
    <row r="339" s="15" customFormat="1">
      <c r="A339" s="15"/>
      <c r="B339" s="239"/>
      <c r="C339" s="240"/>
      <c r="D339" s="218" t="s">
        <v>126</v>
      </c>
      <c r="E339" s="241" t="s">
        <v>19</v>
      </c>
      <c r="F339" s="242" t="s">
        <v>395</v>
      </c>
      <c r="G339" s="240"/>
      <c r="H339" s="241" t="s">
        <v>19</v>
      </c>
      <c r="I339" s="243"/>
      <c r="J339" s="240"/>
      <c r="K339" s="240"/>
      <c r="L339" s="244"/>
      <c r="M339" s="245"/>
      <c r="N339" s="246"/>
      <c r="O339" s="246"/>
      <c r="P339" s="246"/>
      <c r="Q339" s="246"/>
      <c r="R339" s="246"/>
      <c r="S339" s="246"/>
      <c r="T339" s="247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48" t="s">
        <v>126</v>
      </c>
      <c r="AU339" s="248" t="s">
        <v>78</v>
      </c>
      <c r="AV339" s="15" t="s">
        <v>76</v>
      </c>
      <c r="AW339" s="15" t="s">
        <v>33</v>
      </c>
      <c r="AX339" s="15" t="s">
        <v>71</v>
      </c>
      <c r="AY339" s="248" t="s">
        <v>114</v>
      </c>
    </row>
    <row r="340" s="13" customFormat="1">
      <c r="A340" s="13"/>
      <c r="B340" s="216"/>
      <c r="C340" s="217"/>
      <c r="D340" s="218" t="s">
        <v>126</v>
      </c>
      <c r="E340" s="219" t="s">
        <v>19</v>
      </c>
      <c r="F340" s="220" t="s">
        <v>76</v>
      </c>
      <c r="G340" s="217"/>
      <c r="H340" s="221">
        <v>1</v>
      </c>
      <c r="I340" s="222"/>
      <c r="J340" s="217"/>
      <c r="K340" s="217"/>
      <c r="L340" s="223"/>
      <c r="M340" s="224"/>
      <c r="N340" s="225"/>
      <c r="O340" s="225"/>
      <c r="P340" s="225"/>
      <c r="Q340" s="225"/>
      <c r="R340" s="225"/>
      <c r="S340" s="225"/>
      <c r="T340" s="226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27" t="s">
        <v>126</v>
      </c>
      <c r="AU340" s="227" t="s">
        <v>78</v>
      </c>
      <c r="AV340" s="13" t="s">
        <v>78</v>
      </c>
      <c r="AW340" s="13" t="s">
        <v>33</v>
      </c>
      <c r="AX340" s="13" t="s">
        <v>71</v>
      </c>
      <c r="AY340" s="227" t="s">
        <v>114</v>
      </c>
    </row>
    <row r="341" s="15" customFormat="1">
      <c r="A341" s="15"/>
      <c r="B341" s="239"/>
      <c r="C341" s="240"/>
      <c r="D341" s="218" t="s">
        <v>126</v>
      </c>
      <c r="E341" s="241" t="s">
        <v>19</v>
      </c>
      <c r="F341" s="242" t="s">
        <v>396</v>
      </c>
      <c r="G341" s="240"/>
      <c r="H341" s="241" t="s">
        <v>19</v>
      </c>
      <c r="I341" s="243"/>
      <c r="J341" s="240"/>
      <c r="K341" s="240"/>
      <c r="L341" s="244"/>
      <c r="M341" s="245"/>
      <c r="N341" s="246"/>
      <c r="O341" s="246"/>
      <c r="P341" s="246"/>
      <c r="Q341" s="246"/>
      <c r="R341" s="246"/>
      <c r="S341" s="246"/>
      <c r="T341" s="247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48" t="s">
        <v>126</v>
      </c>
      <c r="AU341" s="248" t="s">
        <v>78</v>
      </c>
      <c r="AV341" s="15" t="s">
        <v>76</v>
      </c>
      <c r="AW341" s="15" t="s">
        <v>33</v>
      </c>
      <c r="AX341" s="15" t="s">
        <v>71</v>
      </c>
      <c r="AY341" s="248" t="s">
        <v>114</v>
      </c>
    </row>
    <row r="342" s="13" customFormat="1">
      <c r="A342" s="13"/>
      <c r="B342" s="216"/>
      <c r="C342" s="217"/>
      <c r="D342" s="218" t="s">
        <v>126</v>
      </c>
      <c r="E342" s="219" t="s">
        <v>19</v>
      </c>
      <c r="F342" s="220" t="s">
        <v>122</v>
      </c>
      <c r="G342" s="217"/>
      <c r="H342" s="221">
        <v>4</v>
      </c>
      <c r="I342" s="222"/>
      <c r="J342" s="217"/>
      <c r="K342" s="217"/>
      <c r="L342" s="223"/>
      <c r="M342" s="224"/>
      <c r="N342" s="225"/>
      <c r="O342" s="225"/>
      <c r="P342" s="225"/>
      <c r="Q342" s="225"/>
      <c r="R342" s="225"/>
      <c r="S342" s="225"/>
      <c r="T342" s="226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27" t="s">
        <v>126</v>
      </c>
      <c r="AU342" s="227" t="s">
        <v>78</v>
      </c>
      <c r="AV342" s="13" t="s">
        <v>78</v>
      </c>
      <c r="AW342" s="13" t="s">
        <v>33</v>
      </c>
      <c r="AX342" s="13" t="s">
        <v>71</v>
      </c>
      <c r="AY342" s="227" t="s">
        <v>114</v>
      </c>
    </row>
    <row r="343" s="14" customFormat="1">
      <c r="A343" s="14"/>
      <c r="B343" s="228"/>
      <c r="C343" s="229"/>
      <c r="D343" s="218" t="s">
        <v>126</v>
      </c>
      <c r="E343" s="230" t="s">
        <v>19</v>
      </c>
      <c r="F343" s="231" t="s">
        <v>129</v>
      </c>
      <c r="G343" s="229"/>
      <c r="H343" s="232">
        <v>6</v>
      </c>
      <c r="I343" s="233"/>
      <c r="J343" s="229"/>
      <c r="K343" s="229"/>
      <c r="L343" s="234"/>
      <c r="M343" s="235"/>
      <c r="N343" s="236"/>
      <c r="O343" s="236"/>
      <c r="P343" s="236"/>
      <c r="Q343" s="236"/>
      <c r="R343" s="236"/>
      <c r="S343" s="236"/>
      <c r="T343" s="237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38" t="s">
        <v>126</v>
      </c>
      <c r="AU343" s="238" t="s">
        <v>78</v>
      </c>
      <c r="AV343" s="14" t="s">
        <v>122</v>
      </c>
      <c r="AW343" s="14" t="s">
        <v>33</v>
      </c>
      <c r="AX343" s="14" t="s">
        <v>76</v>
      </c>
      <c r="AY343" s="238" t="s">
        <v>114</v>
      </c>
    </row>
    <row r="344" s="2" customFormat="1" ht="24.15" customHeight="1">
      <c r="A344" s="39"/>
      <c r="B344" s="40"/>
      <c r="C344" s="249" t="s">
        <v>397</v>
      </c>
      <c r="D344" s="249" t="s">
        <v>145</v>
      </c>
      <c r="E344" s="250" t="s">
        <v>398</v>
      </c>
      <c r="F344" s="251" t="s">
        <v>399</v>
      </c>
      <c r="G344" s="252" t="s">
        <v>391</v>
      </c>
      <c r="H344" s="253">
        <v>1</v>
      </c>
      <c r="I344" s="254"/>
      <c r="J344" s="255">
        <f>ROUND(I344*H344,2)</f>
        <v>0</v>
      </c>
      <c r="K344" s="251" t="s">
        <v>212</v>
      </c>
      <c r="L344" s="256"/>
      <c r="M344" s="257" t="s">
        <v>19</v>
      </c>
      <c r="N344" s="258" t="s">
        <v>42</v>
      </c>
      <c r="O344" s="85"/>
      <c r="P344" s="207">
        <f>O344*H344</f>
        <v>0</v>
      </c>
      <c r="Q344" s="207">
        <v>0.02546</v>
      </c>
      <c r="R344" s="207">
        <f>Q344*H344</f>
        <v>0.02546</v>
      </c>
      <c r="S344" s="207">
        <v>0</v>
      </c>
      <c r="T344" s="208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09" t="s">
        <v>318</v>
      </c>
      <c r="AT344" s="209" t="s">
        <v>145</v>
      </c>
      <c r="AU344" s="209" t="s">
        <v>78</v>
      </c>
      <c r="AY344" s="18" t="s">
        <v>114</v>
      </c>
      <c r="BE344" s="210">
        <f>IF(N344="základní",J344,0)</f>
        <v>0</v>
      </c>
      <c r="BF344" s="210">
        <f>IF(N344="snížená",J344,0)</f>
        <v>0</v>
      </c>
      <c r="BG344" s="210">
        <f>IF(N344="zákl. přenesená",J344,0)</f>
        <v>0</v>
      </c>
      <c r="BH344" s="210">
        <f>IF(N344="sníž. přenesená",J344,0)</f>
        <v>0</v>
      </c>
      <c r="BI344" s="210">
        <f>IF(N344="nulová",J344,0)</f>
        <v>0</v>
      </c>
      <c r="BJ344" s="18" t="s">
        <v>76</v>
      </c>
      <c r="BK344" s="210">
        <f>ROUND(I344*H344,2)</f>
        <v>0</v>
      </c>
      <c r="BL344" s="18" t="s">
        <v>209</v>
      </c>
      <c r="BM344" s="209" t="s">
        <v>400</v>
      </c>
    </row>
    <row r="345" s="2" customFormat="1">
      <c r="A345" s="39"/>
      <c r="B345" s="40"/>
      <c r="C345" s="41"/>
      <c r="D345" s="218" t="s">
        <v>401</v>
      </c>
      <c r="E345" s="41"/>
      <c r="F345" s="260" t="s">
        <v>402</v>
      </c>
      <c r="G345" s="41"/>
      <c r="H345" s="41"/>
      <c r="I345" s="213"/>
      <c r="J345" s="41"/>
      <c r="K345" s="41"/>
      <c r="L345" s="45"/>
      <c r="M345" s="214"/>
      <c r="N345" s="215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401</v>
      </c>
      <c r="AU345" s="18" t="s">
        <v>78</v>
      </c>
    </row>
    <row r="346" s="15" customFormat="1">
      <c r="A346" s="15"/>
      <c r="B346" s="239"/>
      <c r="C346" s="240"/>
      <c r="D346" s="218" t="s">
        <v>126</v>
      </c>
      <c r="E346" s="241" t="s">
        <v>19</v>
      </c>
      <c r="F346" s="242" t="s">
        <v>393</v>
      </c>
      <c r="G346" s="240"/>
      <c r="H346" s="241" t="s">
        <v>19</v>
      </c>
      <c r="I346" s="243"/>
      <c r="J346" s="240"/>
      <c r="K346" s="240"/>
      <c r="L346" s="244"/>
      <c r="M346" s="245"/>
      <c r="N346" s="246"/>
      <c r="O346" s="246"/>
      <c r="P346" s="246"/>
      <c r="Q346" s="246"/>
      <c r="R346" s="246"/>
      <c r="S346" s="246"/>
      <c r="T346" s="247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48" t="s">
        <v>126</v>
      </c>
      <c r="AU346" s="248" t="s">
        <v>78</v>
      </c>
      <c r="AV346" s="15" t="s">
        <v>76</v>
      </c>
      <c r="AW346" s="15" t="s">
        <v>33</v>
      </c>
      <c r="AX346" s="15" t="s">
        <v>71</v>
      </c>
      <c r="AY346" s="248" t="s">
        <v>114</v>
      </c>
    </row>
    <row r="347" s="15" customFormat="1">
      <c r="A347" s="15"/>
      <c r="B347" s="239"/>
      <c r="C347" s="240"/>
      <c r="D347" s="218" t="s">
        <v>126</v>
      </c>
      <c r="E347" s="241" t="s">
        <v>19</v>
      </c>
      <c r="F347" s="242" t="s">
        <v>394</v>
      </c>
      <c r="G347" s="240"/>
      <c r="H347" s="241" t="s">
        <v>19</v>
      </c>
      <c r="I347" s="243"/>
      <c r="J347" s="240"/>
      <c r="K347" s="240"/>
      <c r="L347" s="244"/>
      <c r="M347" s="245"/>
      <c r="N347" s="246"/>
      <c r="O347" s="246"/>
      <c r="P347" s="246"/>
      <c r="Q347" s="246"/>
      <c r="R347" s="246"/>
      <c r="S347" s="246"/>
      <c r="T347" s="247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48" t="s">
        <v>126</v>
      </c>
      <c r="AU347" s="248" t="s">
        <v>78</v>
      </c>
      <c r="AV347" s="15" t="s">
        <v>76</v>
      </c>
      <c r="AW347" s="15" t="s">
        <v>33</v>
      </c>
      <c r="AX347" s="15" t="s">
        <v>71</v>
      </c>
      <c r="AY347" s="248" t="s">
        <v>114</v>
      </c>
    </row>
    <row r="348" s="13" customFormat="1">
      <c r="A348" s="13"/>
      <c r="B348" s="216"/>
      <c r="C348" s="217"/>
      <c r="D348" s="218" t="s">
        <v>126</v>
      </c>
      <c r="E348" s="219" t="s">
        <v>19</v>
      </c>
      <c r="F348" s="220" t="s">
        <v>76</v>
      </c>
      <c r="G348" s="217"/>
      <c r="H348" s="221">
        <v>1</v>
      </c>
      <c r="I348" s="222"/>
      <c r="J348" s="217"/>
      <c r="K348" s="217"/>
      <c r="L348" s="223"/>
      <c r="M348" s="224"/>
      <c r="N348" s="225"/>
      <c r="O348" s="225"/>
      <c r="P348" s="225"/>
      <c r="Q348" s="225"/>
      <c r="R348" s="225"/>
      <c r="S348" s="225"/>
      <c r="T348" s="226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27" t="s">
        <v>126</v>
      </c>
      <c r="AU348" s="227" t="s">
        <v>78</v>
      </c>
      <c r="AV348" s="13" t="s">
        <v>78</v>
      </c>
      <c r="AW348" s="13" t="s">
        <v>33</v>
      </c>
      <c r="AX348" s="13" t="s">
        <v>71</v>
      </c>
      <c r="AY348" s="227" t="s">
        <v>114</v>
      </c>
    </row>
    <row r="349" s="14" customFormat="1">
      <c r="A349" s="14"/>
      <c r="B349" s="228"/>
      <c r="C349" s="229"/>
      <c r="D349" s="218" t="s">
        <v>126</v>
      </c>
      <c r="E349" s="230" t="s">
        <v>19</v>
      </c>
      <c r="F349" s="231" t="s">
        <v>129</v>
      </c>
      <c r="G349" s="229"/>
      <c r="H349" s="232">
        <v>1</v>
      </c>
      <c r="I349" s="233"/>
      <c r="J349" s="229"/>
      <c r="K349" s="229"/>
      <c r="L349" s="234"/>
      <c r="M349" s="235"/>
      <c r="N349" s="236"/>
      <c r="O349" s="236"/>
      <c r="P349" s="236"/>
      <c r="Q349" s="236"/>
      <c r="R349" s="236"/>
      <c r="S349" s="236"/>
      <c r="T349" s="237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38" t="s">
        <v>126</v>
      </c>
      <c r="AU349" s="238" t="s">
        <v>78</v>
      </c>
      <c r="AV349" s="14" t="s">
        <v>122</v>
      </c>
      <c r="AW349" s="14" t="s">
        <v>33</v>
      </c>
      <c r="AX349" s="14" t="s">
        <v>76</v>
      </c>
      <c r="AY349" s="238" t="s">
        <v>114</v>
      </c>
    </row>
    <row r="350" s="2" customFormat="1" ht="24.15" customHeight="1">
      <c r="A350" s="39"/>
      <c r="B350" s="40"/>
      <c r="C350" s="249" t="s">
        <v>403</v>
      </c>
      <c r="D350" s="249" t="s">
        <v>145</v>
      </c>
      <c r="E350" s="250" t="s">
        <v>404</v>
      </c>
      <c r="F350" s="251" t="s">
        <v>405</v>
      </c>
      <c r="G350" s="252" t="s">
        <v>391</v>
      </c>
      <c r="H350" s="253">
        <v>1</v>
      </c>
      <c r="I350" s="254"/>
      <c r="J350" s="255">
        <f>ROUND(I350*H350,2)</f>
        <v>0</v>
      </c>
      <c r="K350" s="251" t="s">
        <v>212</v>
      </c>
      <c r="L350" s="256"/>
      <c r="M350" s="257" t="s">
        <v>19</v>
      </c>
      <c r="N350" s="258" t="s">
        <v>42</v>
      </c>
      <c r="O350" s="85"/>
      <c r="P350" s="207">
        <f>O350*H350</f>
        <v>0</v>
      </c>
      <c r="Q350" s="207">
        <v>0.02546</v>
      </c>
      <c r="R350" s="207">
        <f>Q350*H350</f>
        <v>0.02546</v>
      </c>
      <c r="S350" s="207">
        <v>0</v>
      </c>
      <c r="T350" s="208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09" t="s">
        <v>318</v>
      </c>
      <c r="AT350" s="209" t="s">
        <v>145</v>
      </c>
      <c r="AU350" s="209" t="s">
        <v>78</v>
      </c>
      <c r="AY350" s="18" t="s">
        <v>114</v>
      </c>
      <c r="BE350" s="210">
        <f>IF(N350="základní",J350,0)</f>
        <v>0</v>
      </c>
      <c r="BF350" s="210">
        <f>IF(N350="snížená",J350,0)</f>
        <v>0</v>
      </c>
      <c r="BG350" s="210">
        <f>IF(N350="zákl. přenesená",J350,0)</f>
        <v>0</v>
      </c>
      <c r="BH350" s="210">
        <f>IF(N350="sníž. přenesená",J350,0)</f>
        <v>0</v>
      </c>
      <c r="BI350" s="210">
        <f>IF(N350="nulová",J350,0)</f>
        <v>0</v>
      </c>
      <c r="BJ350" s="18" t="s">
        <v>76</v>
      </c>
      <c r="BK350" s="210">
        <f>ROUND(I350*H350,2)</f>
        <v>0</v>
      </c>
      <c r="BL350" s="18" t="s">
        <v>209</v>
      </c>
      <c r="BM350" s="209" t="s">
        <v>406</v>
      </c>
    </row>
    <row r="351" s="2" customFormat="1">
      <c r="A351" s="39"/>
      <c r="B351" s="40"/>
      <c r="C351" s="41"/>
      <c r="D351" s="218" t="s">
        <v>401</v>
      </c>
      <c r="E351" s="41"/>
      <c r="F351" s="260" t="s">
        <v>402</v>
      </c>
      <c r="G351" s="41"/>
      <c r="H351" s="41"/>
      <c r="I351" s="213"/>
      <c r="J351" s="41"/>
      <c r="K351" s="41"/>
      <c r="L351" s="45"/>
      <c r="M351" s="214"/>
      <c r="N351" s="215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401</v>
      </c>
      <c r="AU351" s="18" t="s">
        <v>78</v>
      </c>
    </row>
    <row r="352" s="15" customFormat="1">
      <c r="A352" s="15"/>
      <c r="B352" s="239"/>
      <c r="C352" s="240"/>
      <c r="D352" s="218" t="s">
        <v>126</v>
      </c>
      <c r="E352" s="241" t="s">
        <v>19</v>
      </c>
      <c r="F352" s="242" t="s">
        <v>393</v>
      </c>
      <c r="G352" s="240"/>
      <c r="H352" s="241" t="s">
        <v>19</v>
      </c>
      <c r="I352" s="243"/>
      <c r="J352" s="240"/>
      <c r="K352" s="240"/>
      <c r="L352" s="244"/>
      <c r="M352" s="245"/>
      <c r="N352" s="246"/>
      <c r="O352" s="246"/>
      <c r="P352" s="246"/>
      <c r="Q352" s="246"/>
      <c r="R352" s="246"/>
      <c r="S352" s="246"/>
      <c r="T352" s="247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48" t="s">
        <v>126</v>
      </c>
      <c r="AU352" s="248" t="s">
        <v>78</v>
      </c>
      <c r="AV352" s="15" t="s">
        <v>76</v>
      </c>
      <c r="AW352" s="15" t="s">
        <v>33</v>
      </c>
      <c r="AX352" s="15" t="s">
        <v>71</v>
      </c>
      <c r="AY352" s="248" t="s">
        <v>114</v>
      </c>
    </row>
    <row r="353" s="15" customFormat="1">
      <c r="A353" s="15"/>
      <c r="B353" s="239"/>
      <c r="C353" s="240"/>
      <c r="D353" s="218" t="s">
        <v>126</v>
      </c>
      <c r="E353" s="241" t="s">
        <v>19</v>
      </c>
      <c r="F353" s="242" t="s">
        <v>395</v>
      </c>
      <c r="G353" s="240"/>
      <c r="H353" s="241" t="s">
        <v>19</v>
      </c>
      <c r="I353" s="243"/>
      <c r="J353" s="240"/>
      <c r="K353" s="240"/>
      <c r="L353" s="244"/>
      <c r="M353" s="245"/>
      <c r="N353" s="246"/>
      <c r="O353" s="246"/>
      <c r="P353" s="246"/>
      <c r="Q353" s="246"/>
      <c r="R353" s="246"/>
      <c r="S353" s="246"/>
      <c r="T353" s="247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48" t="s">
        <v>126</v>
      </c>
      <c r="AU353" s="248" t="s">
        <v>78</v>
      </c>
      <c r="AV353" s="15" t="s">
        <v>76</v>
      </c>
      <c r="AW353" s="15" t="s">
        <v>33</v>
      </c>
      <c r="AX353" s="15" t="s">
        <v>71</v>
      </c>
      <c r="AY353" s="248" t="s">
        <v>114</v>
      </c>
    </row>
    <row r="354" s="13" customFormat="1">
      <c r="A354" s="13"/>
      <c r="B354" s="216"/>
      <c r="C354" s="217"/>
      <c r="D354" s="218" t="s">
        <v>126</v>
      </c>
      <c r="E354" s="219" t="s">
        <v>19</v>
      </c>
      <c r="F354" s="220" t="s">
        <v>76</v>
      </c>
      <c r="G354" s="217"/>
      <c r="H354" s="221">
        <v>1</v>
      </c>
      <c r="I354" s="222"/>
      <c r="J354" s="217"/>
      <c r="K354" s="217"/>
      <c r="L354" s="223"/>
      <c r="M354" s="224"/>
      <c r="N354" s="225"/>
      <c r="O354" s="225"/>
      <c r="P354" s="225"/>
      <c r="Q354" s="225"/>
      <c r="R354" s="225"/>
      <c r="S354" s="225"/>
      <c r="T354" s="226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27" t="s">
        <v>126</v>
      </c>
      <c r="AU354" s="227" t="s">
        <v>78</v>
      </c>
      <c r="AV354" s="13" t="s">
        <v>78</v>
      </c>
      <c r="AW354" s="13" t="s">
        <v>33</v>
      </c>
      <c r="AX354" s="13" t="s">
        <v>71</v>
      </c>
      <c r="AY354" s="227" t="s">
        <v>114</v>
      </c>
    </row>
    <row r="355" s="14" customFormat="1">
      <c r="A355" s="14"/>
      <c r="B355" s="228"/>
      <c r="C355" s="229"/>
      <c r="D355" s="218" t="s">
        <v>126</v>
      </c>
      <c r="E355" s="230" t="s">
        <v>19</v>
      </c>
      <c r="F355" s="231" t="s">
        <v>129</v>
      </c>
      <c r="G355" s="229"/>
      <c r="H355" s="232">
        <v>1</v>
      </c>
      <c r="I355" s="233"/>
      <c r="J355" s="229"/>
      <c r="K355" s="229"/>
      <c r="L355" s="234"/>
      <c r="M355" s="235"/>
      <c r="N355" s="236"/>
      <c r="O355" s="236"/>
      <c r="P355" s="236"/>
      <c r="Q355" s="236"/>
      <c r="R355" s="236"/>
      <c r="S355" s="236"/>
      <c r="T355" s="237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38" t="s">
        <v>126</v>
      </c>
      <c r="AU355" s="238" t="s">
        <v>78</v>
      </c>
      <c r="AV355" s="14" t="s">
        <v>122</v>
      </c>
      <c r="AW355" s="14" t="s">
        <v>33</v>
      </c>
      <c r="AX355" s="14" t="s">
        <v>76</v>
      </c>
      <c r="AY355" s="238" t="s">
        <v>114</v>
      </c>
    </row>
    <row r="356" s="2" customFormat="1" ht="24.15" customHeight="1">
      <c r="A356" s="39"/>
      <c r="B356" s="40"/>
      <c r="C356" s="249" t="s">
        <v>407</v>
      </c>
      <c r="D356" s="249" t="s">
        <v>145</v>
      </c>
      <c r="E356" s="250" t="s">
        <v>408</v>
      </c>
      <c r="F356" s="251" t="s">
        <v>409</v>
      </c>
      <c r="G356" s="252" t="s">
        <v>391</v>
      </c>
      <c r="H356" s="253">
        <v>4</v>
      </c>
      <c r="I356" s="254"/>
      <c r="J356" s="255">
        <f>ROUND(I356*H356,2)</f>
        <v>0</v>
      </c>
      <c r="K356" s="251" t="s">
        <v>212</v>
      </c>
      <c r="L356" s="256"/>
      <c r="M356" s="257" t="s">
        <v>19</v>
      </c>
      <c r="N356" s="258" t="s">
        <v>42</v>
      </c>
      <c r="O356" s="85"/>
      <c r="P356" s="207">
        <f>O356*H356</f>
        <v>0</v>
      </c>
      <c r="Q356" s="207">
        <v>0.02546</v>
      </c>
      <c r="R356" s="207">
        <f>Q356*H356</f>
        <v>0.10184</v>
      </c>
      <c r="S356" s="207">
        <v>0</v>
      </c>
      <c r="T356" s="208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09" t="s">
        <v>318</v>
      </c>
      <c r="AT356" s="209" t="s">
        <v>145</v>
      </c>
      <c r="AU356" s="209" t="s">
        <v>78</v>
      </c>
      <c r="AY356" s="18" t="s">
        <v>114</v>
      </c>
      <c r="BE356" s="210">
        <f>IF(N356="základní",J356,0)</f>
        <v>0</v>
      </c>
      <c r="BF356" s="210">
        <f>IF(N356="snížená",J356,0)</f>
        <v>0</v>
      </c>
      <c r="BG356" s="210">
        <f>IF(N356="zákl. přenesená",J356,0)</f>
        <v>0</v>
      </c>
      <c r="BH356" s="210">
        <f>IF(N356="sníž. přenesená",J356,0)</f>
        <v>0</v>
      </c>
      <c r="BI356" s="210">
        <f>IF(N356="nulová",J356,0)</f>
        <v>0</v>
      </c>
      <c r="BJ356" s="18" t="s">
        <v>76</v>
      </c>
      <c r="BK356" s="210">
        <f>ROUND(I356*H356,2)</f>
        <v>0</v>
      </c>
      <c r="BL356" s="18" t="s">
        <v>209</v>
      </c>
      <c r="BM356" s="209" t="s">
        <v>410</v>
      </c>
    </row>
    <row r="357" s="2" customFormat="1">
      <c r="A357" s="39"/>
      <c r="B357" s="40"/>
      <c r="C357" s="41"/>
      <c r="D357" s="218" t="s">
        <v>401</v>
      </c>
      <c r="E357" s="41"/>
      <c r="F357" s="260" t="s">
        <v>402</v>
      </c>
      <c r="G357" s="41"/>
      <c r="H357" s="41"/>
      <c r="I357" s="213"/>
      <c r="J357" s="41"/>
      <c r="K357" s="41"/>
      <c r="L357" s="45"/>
      <c r="M357" s="214"/>
      <c r="N357" s="215"/>
      <c r="O357" s="85"/>
      <c r="P357" s="85"/>
      <c r="Q357" s="85"/>
      <c r="R357" s="85"/>
      <c r="S357" s="85"/>
      <c r="T357" s="86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401</v>
      </c>
      <c r="AU357" s="18" t="s">
        <v>78</v>
      </c>
    </row>
    <row r="358" s="15" customFormat="1">
      <c r="A358" s="15"/>
      <c r="B358" s="239"/>
      <c r="C358" s="240"/>
      <c r="D358" s="218" t="s">
        <v>126</v>
      </c>
      <c r="E358" s="241" t="s">
        <v>19</v>
      </c>
      <c r="F358" s="242" t="s">
        <v>393</v>
      </c>
      <c r="G358" s="240"/>
      <c r="H358" s="241" t="s">
        <v>19</v>
      </c>
      <c r="I358" s="243"/>
      <c r="J358" s="240"/>
      <c r="K358" s="240"/>
      <c r="L358" s="244"/>
      <c r="M358" s="245"/>
      <c r="N358" s="246"/>
      <c r="O358" s="246"/>
      <c r="P358" s="246"/>
      <c r="Q358" s="246"/>
      <c r="R358" s="246"/>
      <c r="S358" s="246"/>
      <c r="T358" s="247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48" t="s">
        <v>126</v>
      </c>
      <c r="AU358" s="248" t="s">
        <v>78</v>
      </c>
      <c r="AV358" s="15" t="s">
        <v>76</v>
      </c>
      <c r="AW358" s="15" t="s">
        <v>33</v>
      </c>
      <c r="AX358" s="15" t="s">
        <v>71</v>
      </c>
      <c r="AY358" s="248" t="s">
        <v>114</v>
      </c>
    </row>
    <row r="359" s="15" customFormat="1">
      <c r="A359" s="15"/>
      <c r="B359" s="239"/>
      <c r="C359" s="240"/>
      <c r="D359" s="218" t="s">
        <v>126</v>
      </c>
      <c r="E359" s="241" t="s">
        <v>19</v>
      </c>
      <c r="F359" s="242" t="s">
        <v>396</v>
      </c>
      <c r="G359" s="240"/>
      <c r="H359" s="241" t="s">
        <v>19</v>
      </c>
      <c r="I359" s="243"/>
      <c r="J359" s="240"/>
      <c r="K359" s="240"/>
      <c r="L359" s="244"/>
      <c r="M359" s="245"/>
      <c r="N359" s="246"/>
      <c r="O359" s="246"/>
      <c r="P359" s="246"/>
      <c r="Q359" s="246"/>
      <c r="R359" s="246"/>
      <c r="S359" s="246"/>
      <c r="T359" s="247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48" t="s">
        <v>126</v>
      </c>
      <c r="AU359" s="248" t="s">
        <v>78</v>
      </c>
      <c r="AV359" s="15" t="s">
        <v>76</v>
      </c>
      <c r="AW359" s="15" t="s">
        <v>33</v>
      </c>
      <c r="AX359" s="15" t="s">
        <v>71</v>
      </c>
      <c r="AY359" s="248" t="s">
        <v>114</v>
      </c>
    </row>
    <row r="360" s="13" customFormat="1">
      <c r="A360" s="13"/>
      <c r="B360" s="216"/>
      <c r="C360" s="217"/>
      <c r="D360" s="218" t="s">
        <v>126</v>
      </c>
      <c r="E360" s="219" t="s">
        <v>19</v>
      </c>
      <c r="F360" s="220" t="s">
        <v>122</v>
      </c>
      <c r="G360" s="217"/>
      <c r="H360" s="221">
        <v>4</v>
      </c>
      <c r="I360" s="222"/>
      <c r="J360" s="217"/>
      <c r="K360" s="217"/>
      <c r="L360" s="223"/>
      <c r="M360" s="224"/>
      <c r="N360" s="225"/>
      <c r="O360" s="225"/>
      <c r="P360" s="225"/>
      <c r="Q360" s="225"/>
      <c r="R360" s="225"/>
      <c r="S360" s="225"/>
      <c r="T360" s="226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27" t="s">
        <v>126</v>
      </c>
      <c r="AU360" s="227" t="s">
        <v>78</v>
      </c>
      <c r="AV360" s="13" t="s">
        <v>78</v>
      </c>
      <c r="AW360" s="13" t="s">
        <v>33</v>
      </c>
      <c r="AX360" s="13" t="s">
        <v>71</v>
      </c>
      <c r="AY360" s="227" t="s">
        <v>114</v>
      </c>
    </row>
    <row r="361" s="14" customFormat="1">
      <c r="A361" s="14"/>
      <c r="B361" s="228"/>
      <c r="C361" s="229"/>
      <c r="D361" s="218" t="s">
        <v>126</v>
      </c>
      <c r="E361" s="230" t="s">
        <v>19</v>
      </c>
      <c r="F361" s="231" t="s">
        <v>129</v>
      </c>
      <c r="G361" s="229"/>
      <c r="H361" s="232">
        <v>4</v>
      </c>
      <c r="I361" s="233"/>
      <c r="J361" s="229"/>
      <c r="K361" s="229"/>
      <c r="L361" s="234"/>
      <c r="M361" s="235"/>
      <c r="N361" s="236"/>
      <c r="O361" s="236"/>
      <c r="P361" s="236"/>
      <c r="Q361" s="236"/>
      <c r="R361" s="236"/>
      <c r="S361" s="236"/>
      <c r="T361" s="237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38" t="s">
        <v>126</v>
      </c>
      <c r="AU361" s="238" t="s">
        <v>78</v>
      </c>
      <c r="AV361" s="14" t="s">
        <v>122</v>
      </c>
      <c r="AW361" s="14" t="s">
        <v>33</v>
      </c>
      <c r="AX361" s="14" t="s">
        <v>76</v>
      </c>
      <c r="AY361" s="238" t="s">
        <v>114</v>
      </c>
    </row>
    <row r="362" s="2" customFormat="1" ht="21.75" customHeight="1">
      <c r="A362" s="39"/>
      <c r="B362" s="40"/>
      <c r="C362" s="198" t="s">
        <v>411</v>
      </c>
      <c r="D362" s="198" t="s">
        <v>117</v>
      </c>
      <c r="E362" s="199" t="s">
        <v>412</v>
      </c>
      <c r="F362" s="200" t="s">
        <v>413</v>
      </c>
      <c r="G362" s="201" t="s">
        <v>391</v>
      </c>
      <c r="H362" s="202">
        <v>26</v>
      </c>
      <c r="I362" s="203"/>
      <c r="J362" s="204">
        <f>ROUND(I362*H362,2)</f>
        <v>0</v>
      </c>
      <c r="K362" s="200" t="s">
        <v>212</v>
      </c>
      <c r="L362" s="45"/>
      <c r="M362" s="205" t="s">
        <v>19</v>
      </c>
      <c r="N362" s="206" t="s">
        <v>42</v>
      </c>
      <c r="O362" s="85"/>
      <c r="P362" s="207">
        <f>O362*H362</f>
        <v>0</v>
      </c>
      <c r="Q362" s="207">
        <v>0.00025999999999999998</v>
      </c>
      <c r="R362" s="207">
        <f>Q362*H362</f>
        <v>0.0067599999999999995</v>
      </c>
      <c r="S362" s="207">
        <v>0</v>
      </c>
      <c r="T362" s="208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09" t="s">
        <v>209</v>
      </c>
      <c r="AT362" s="209" t="s">
        <v>117</v>
      </c>
      <c r="AU362" s="209" t="s">
        <v>78</v>
      </c>
      <c r="AY362" s="18" t="s">
        <v>114</v>
      </c>
      <c r="BE362" s="210">
        <f>IF(N362="základní",J362,0)</f>
        <v>0</v>
      </c>
      <c r="BF362" s="210">
        <f>IF(N362="snížená",J362,0)</f>
        <v>0</v>
      </c>
      <c r="BG362" s="210">
        <f>IF(N362="zákl. přenesená",J362,0)</f>
        <v>0</v>
      </c>
      <c r="BH362" s="210">
        <f>IF(N362="sníž. přenesená",J362,0)</f>
        <v>0</v>
      </c>
      <c r="BI362" s="210">
        <f>IF(N362="nulová",J362,0)</f>
        <v>0</v>
      </c>
      <c r="BJ362" s="18" t="s">
        <v>76</v>
      </c>
      <c r="BK362" s="210">
        <f>ROUND(I362*H362,2)</f>
        <v>0</v>
      </c>
      <c r="BL362" s="18" t="s">
        <v>209</v>
      </c>
      <c r="BM362" s="209" t="s">
        <v>414</v>
      </c>
    </row>
    <row r="363" s="15" customFormat="1">
      <c r="A363" s="15"/>
      <c r="B363" s="239"/>
      <c r="C363" s="240"/>
      <c r="D363" s="218" t="s">
        <v>126</v>
      </c>
      <c r="E363" s="241" t="s">
        <v>19</v>
      </c>
      <c r="F363" s="242" t="s">
        <v>393</v>
      </c>
      <c r="G363" s="240"/>
      <c r="H363" s="241" t="s">
        <v>19</v>
      </c>
      <c r="I363" s="243"/>
      <c r="J363" s="240"/>
      <c r="K363" s="240"/>
      <c r="L363" s="244"/>
      <c r="M363" s="245"/>
      <c r="N363" s="246"/>
      <c r="O363" s="246"/>
      <c r="P363" s="246"/>
      <c r="Q363" s="246"/>
      <c r="R363" s="246"/>
      <c r="S363" s="246"/>
      <c r="T363" s="247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48" t="s">
        <v>126</v>
      </c>
      <c r="AU363" s="248" t="s">
        <v>78</v>
      </c>
      <c r="AV363" s="15" t="s">
        <v>76</v>
      </c>
      <c r="AW363" s="15" t="s">
        <v>33</v>
      </c>
      <c r="AX363" s="15" t="s">
        <v>71</v>
      </c>
      <c r="AY363" s="248" t="s">
        <v>114</v>
      </c>
    </row>
    <row r="364" s="15" customFormat="1">
      <c r="A364" s="15"/>
      <c r="B364" s="239"/>
      <c r="C364" s="240"/>
      <c r="D364" s="218" t="s">
        <v>126</v>
      </c>
      <c r="E364" s="241" t="s">
        <v>19</v>
      </c>
      <c r="F364" s="242" t="s">
        <v>415</v>
      </c>
      <c r="G364" s="240"/>
      <c r="H364" s="241" t="s">
        <v>19</v>
      </c>
      <c r="I364" s="243"/>
      <c r="J364" s="240"/>
      <c r="K364" s="240"/>
      <c r="L364" s="244"/>
      <c r="M364" s="245"/>
      <c r="N364" s="246"/>
      <c r="O364" s="246"/>
      <c r="P364" s="246"/>
      <c r="Q364" s="246"/>
      <c r="R364" s="246"/>
      <c r="S364" s="246"/>
      <c r="T364" s="247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48" t="s">
        <v>126</v>
      </c>
      <c r="AU364" s="248" t="s">
        <v>78</v>
      </c>
      <c r="AV364" s="15" t="s">
        <v>76</v>
      </c>
      <c r="AW364" s="15" t="s">
        <v>33</v>
      </c>
      <c r="AX364" s="15" t="s">
        <v>71</v>
      </c>
      <c r="AY364" s="248" t="s">
        <v>114</v>
      </c>
    </row>
    <row r="365" s="13" customFormat="1">
      <c r="A365" s="13"/>
      <c r="B365" s="216"/>
      <c r="C365" s="217"/>
      <c r="D365" s="218" t="s">
        <v>126</v>
      </c>
      <c r="E365" s="219" t="s">
        <v>19</v>
      </c>
      <c r="F365" s="220" t="s">
        <v>137</v>
      </c>
      <c r="G365" s="217"/>
      <c r="H365" s="221">
        <v>3</v>
      </c>
      <c r="I365" s="222"/>
      <c r="J365" s="217"/>
      <c r="K365" s="217"/>
      <c r="L365" s="223"/>
      <c r="M365" s="224"/>
      <c r="N365" s="225"/>
      <c r="O365" s="225"/>
      <c r="P365" s="225"/>
      <c r="Q365" s="225"/>
      <c r="R365" s="225"/>
      <c r="S365" s="225"/>
      <c r="T365" s="226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27" t="s">
        <v>126</v>
      </c>
      <c r="AU365" s="227" t="s">
        <v>78</v>
      </c>
      <c r="AV365" s="13" t="s">
        <v>78</v>
      </c>
      <c r="AW365" s="13" t="s">
        <v>33</v>
      </c>
      <c r="AX365" s="13" t="s">
        <v>71</v>
      </c>
      <c r="AY365" s="227" t="s">
        <v>114</v>
      </c>
    </row>
    <row r="366" s="15" customFormat="1">
      <c r="A366" s="15"/>
      <c r="B366" s="239"/>
      <c r="C366" s="240"/>
      <c r="D366" s="218" t="s">
        <v>126</v>
      </c>
      <c r="E366" s="241" t="s">
        <v>19</v>
      </c>
      <c r="F366" s="242" t="s">
        <v>416</v>
      </c>
      <c r="G366" s="240"/>
      <c r="H366" s="241" t="s">
        <v>19</v>
      </c>
      <c r="I366" s="243"/>
      <c r="J366" s="240"/>
      <c r="K366" s="240"/>
      <c r="L366" s="244"/>
      <c r="M366" s="245"/>
      <c r="N366" s="246"/>
      <c r="O366" s="246"/>
      <c r="P366" s="246"/>
      <c r="Q366" s="246"/>
      <c r="R366" s="246"/>
      <c r="S366" s="246"/>
      <c r="T366" s="247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48" t="s">
        <v>126</v>
      </c>
      <c r="AU366" s="248" t="s">
        <v>78</v>
      </c>
      <c r="AV366" s="15" t="s">
        <v>76</v>
      </c>
      <c r="AW366" s="15" t="s">
        <v>33</v>
      </c>
      <c r="AX366" s="15" t="s">
        <v>71</v>
      </c>
      <c r="AY366" s="248" t="s">
        <v>114</v>
      </c>
    </row>
    <row r="367" s="13" customFormat="1">
      <c r="A367" s="13"/>
      <c r="B367" s="216"/>
      <c r="C367" s="217"/>
      <c r="D367" s="218" t="s">
        <v>126</v>
      </c>
      <c r="E367" s="219" t="s">
        <v>19</v>
      </c>
      <c r="F367" s="220" t="s">
        <v>78</v>
      </c>
      <c r="G367" s="217"/>
      <c r="H367" s="221">
        <v>2</v>
      </c>
      <c r="I367" s="222"/>
      <c r="J367" s="217"/>
      <c r="K367" s="217"/>
      <c r="L367" s="223"/>
      <c r="M367" s="224"/>
      <c r="N367" s="225"/>
      <c r="O367" s="225"/>
      <c r="P367" s="225"/>
      <c r="Q367" s="225"/>
      <c r="R367" s="225"/>
      <c r="S367" s="225"/>
      <c r="T367" s="226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27" t="s">
        <v>126</v>
      </c>
      <c r="AU367" s="227" t="s">
        <v>78</v>
      </c>
      <c r="AV367" s="13" t="s">
        <v>78</v>
      </c>
      <c r="AW367" s="13" t="s">
        <v>33</v>
      </c>
      <c r="AX367" s="13" t="s">
        <v>71</v>
      </c>
      <c r="AY367" s="227" t="s">
        <v>114</v>
      </c>
    </row>
    <row r="368" s="15" customFormat="1">
      <c r="A368" s="15"/>
      <c r="B368" s="239"/>
      <c r="C368" s="240"/>
      <c r="D368" s="218" t="s">
        <v>126</v>
      </c>
      <c r="E368" s="241" t="s">
        <v>19</v>
      </c>
      <c r="F368" s="242" t="s">
        <v>417</v>
      </c>
      <c r="G368" s="240"/>
      <c r="H368" s="241" t="s">
        <v>19</v>
      </c>
      <c r="I368" s="243"/>
      <c r="J368" s="240"/>
      <c r="K368" s="240"/>
      <c r="L368" s="244"/>
      <c r="M368" s="245"/>
      <c r="N368" s="246"/>
      <c r="O368" s="246"/>
      <c r="P368" s="246"/>
      <c r="Q368" s="246"/>
      <c r="R368" s="246"/>
      <c r="S368" s="246"/>
      <c r="T368" s="247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48" t="s">
        <v>126</v>
      </c>
      <c r="AU368" s="248" t="s">
        <v>78</v>
      </c>
      <c r="AV368" s="15" t="s">
        <v>76</v>
      </c>
      <c r="AW368" s="15" t="s">
        <v>33</v>
      </c>
      <c r="AX368" s="15" t="s">
        <v>71</v>
      </c>
      <c r="AY368" s="248" t="s">
        <v>114</v>
      </c>
    </row>
    <row r="369" s="13" customFormat="1">
      <c r="A369" s="13"/>
      <c r="B369" s="216"/>
      <c r="C369" s="217"/>
      <c r="D369" s="218" t="s">
        <v>126</v>
      </c>
      <c r="E369" s="219" t="s">
        <v>19</v>
      </c>
      <c r="F369" s="220" t="s">
        <v>78</v>
      </c>
      <c r="G369" s="217"/>
      <c r="H369" s="221">
        <v>2</v>
      </c>
      <c r="I369" s="222"/>
      <c r="J369" s="217"/>
      <c r="K369" s="217"/>
      <c r="L369" s="223"/>
      <c r="M369" s="224"/>
      <c r="N369" s="225"/>
      <c r="O369" s="225"/>
      <c r="P369" s="225"/>
      <c r="Q369" s="225"/>
      <c r="R369" s="225"/>
      <c r="S369" s="225"/>
      <c r="T369" s="226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27" t="s">
        <v>126</v>
      </c>
      <c r="AU369" s="227" t="s">
        <v>78</v>
      </c>
      <c r="AV369" s="13" t="s">
        <v>78</v>
      </c>
      <c r="AW369" s="13" t="s">
        <v>33</v>
      </c>
      <c r="AX369" s="13" t="s">
        <v>71</v>
      </c>
      <c r="AY369" s="227" t="s">
        <v>114</v>
      </c>
    </row>
    <row r="370" s="15" customFormat="1">
      <c r="A370" s="15"/>
      <c r="B370" s="239"/>
      <c r="C370" s="240"/>
      <c r="D370" s="218" t="s">
        <v>126</v>
      </c>
      <c r="E370" s="241" t="s">
        <v>19</v>
      </c>
      <c r="F370" s="242" t="s">
        <v>418</v>
      </c>
      <c r="G370" s="240"/>
      <c r="H370" s="241" t="s">
        <v>19</v>
      </c>
      <c r="I370" s="243"/>
      <c r="J370" s="240"/>
      <c r="K370" s="240"/>
      <c r="L370" s="244"/>
      <c r="M370" s="245"/>
      <c r="N370" s="246"/>
      <c r="O370" s="246"/>
      <c r="P370" s="246"/>
      <c r="Q370" s="246"/>
      <c r="R370" s="246"/>
      <c r="S370" s="246"/>
      <c r="T370" s="247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48" t="s">
        <v>126</v>
      </c>
      <c r="AU370" s="248" t="s">
        <v>78</v>
      </c>
      <c r="AV370" s="15" t="s">
        <v>76</v>
      </c>
      <c r="AW370" s="15" t="s">
        <v>33</v>
      </c>
      <c r="AX370" s="15" t="s">
        <v>71</v>
      </c>
      <c r="AY370" s="248" t="s">
        <v>114</v>
      </c>
    </row>
    <row r="371" s="13" customFormat="1">
      <c r="A371" s="13"/>
      <c r="B371" s="216"/>
      <c r="C371" s="217"/>
      <c r="D371" s="218" t="s">
        <v>126</v>
      </c>
      <c r="E371" s="219" t="s">
        <v>19</v>
      </c>
      <c r="F371" s="220" t="s">
        <v>78</v>
      </c>
      <c r="G371" s="217"/>
      <c r="H371" s="221">
        <v>2</v>
      </c>
      <c r="I371" s="222"/>
      <c r="J371" s="217"/>
      <c r="K371" s="217"/>
      <c r="L371" s="223"/>
      <c r="M371" s="224"/>
      <c r="N371" s="225"/>
      <c r="O371" s="225"/>
      <c r="P371" s="225"/>
      <c r="Q371" s="225"/>
      <c r="R371" s="225"/>
      <c r="S371" s="225"/>
      <c r="T371" s="226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27" t="s">
        <v>126</v>
      </c>
      <c r="AU371" s="227" t="s">
        <v>78</v>
      </c>
      <c r="AV371" s="13" t="s">
        <v>78</v>
      </c>
      <c r="AW371" s="13" t="s">
        <v>33</v>
      </c>
      <c r="AX371" s="13" t="s">
        <v>71</v>
      </c>
      <c r="AY371" s="227" t="s">
        <v>114</v>
      </c>
    </row>
    <row r="372" s="15" customFormat="1">
      <c r="A372" s="15"/>
      <c r="B372" s="239"/>
      <c r="C372" s="240"/>
      <c r="D372" s="218" t="s">
        <v>126</v>
      </c>
      <c r="E372" s="241" t="s">
        <v>19</v>
      </c>
      <c r="F372" s="242" t="s">
        <v>419</v>
      </c>
      <c r="G372" s="240"/>
      <c r="H372" s="241" t="s">
        <v>19</v>
      </c>
      <c r="I372" s="243"/>
      <c r="J372" s="240"/>
      <c r="K372" s="240"/>
      <c r="L372" s="244"/>
      <c r="M372" s="245"/>
      <c r="N372" s="246"/>
      <c r="O372" s="246"/>
      <c r="P372" s="246"/>
      <c r="Q372" s="246"/>
      <c r="R372" s="246"/>
      <c r="S372" s="246"/>
      <c r="T372" s="247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48" t="s">
        <v>126</v>
      </c>
      <c r="AU372" s="248" t="s">
        <v>78</v>
      </c>
      <c r="AV372" s="15" t="s">
        <v>76</v>
      </c>
      <c r="AW372" s="15" t="s">
        <v>33</v>
      </c>
      <c r="AX372" s="15" t="s">
        <v>71</v>
      </c>
      <c r="AY372" s="248" t="s">
        <v>114</v>
      </c>
    </row>
    <row r="373" s="13" customFormat="1">
      <c r="A373" s="13"/>
      <c r="B373" s="216"/>
      <c r="C373" s="217"/>
      <c r="D373" s="218" t="s">
        <v>126</v>
      </c>
      <c r="E373" s="219" t="s">
        <v>19</v>
      </c>
      <c r="F373" s="220" t="s">
        <v>78</v>
      </c>
      <c r="G373" s="217"/>
      <c r="H373" s="221">
        <v>2</v>
      </c>
      <c r="I373" s="222"/>
      <c r="J373" s="217"/>
      <c r="K373" s="217"/>
      <c r="L373" s="223"/>
      <c r="M373" s="224"/>
      <c r="N373" s="225"/>
      <c r="O373" s="225"/>
      <c r="P373" s="225"/>
      <c r="Q373" s="225"/>
      <c r="R373" s="225"/>
      <c r="S373" s="225"/>
      <c r="T373" s="226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27" t="s">
        <v>126</v>
      </c>
      <c r="AU373" s="227" t="s">
        <v>78</v>
      </c>
      <c r="AV373" s="13" t="s">
        <v>78</v>
      </c>
      <c r="AW373" s="13" t="s">
        <v>33</v>
      </c>
      <c r="AX373" s="13" t="s">
        <v>71</v>
      </c>
      <c r="AY373" s="227" t="s">
        <v>114</v>
      </c>
    </row>
    <row r="374" s="15" customFormat="1">
      <c r="A374" s="15"/>
      <c r="B374" s="239"/>
      <c r="C374" s="240"/>
      <c r="D374" s="218" t="s">
        <v>126</v>
      </c>
      <c r="E374" s="241" t="s">
        <v>19</v>
      </c>
      <c r="F374" s="242" t="s">
        <v>420</v>
      </c>
      <c r="G374" s="240"/>
      <c r="H374" s="241" t="s">
        <v>19</v>
      </c>
      <c r="I374" s="243"/>
      <c r="J374" s="240"/>
      <c r="K374" s="240"/>
      <c r="L374" s="244"/>
      <c r="M374" s="245"/>
      <c r="N374" s="246"/>
      <c r="O374" s="246"/>
      <c r="P374" s="246"/>
      <c r="Q374" s="246"/>
      <c r="R374" s="246"/>
      <c r="S374" s="246"/>
      <c r="T374" s="247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48" t="s">
        <v>126</v>
      </c>
      <c r="AU374" s="248" t="s">
        <v>78</v>
      </c>
      <c r="AV374" s="15" t="s">
        <v>76</v>
      </c>
      <c r="AW374" s="15" t="s">
        <v>33</v>
      </c>
      <c r="AX374" s="15" t="s">
        <v>71</v>
      </c>
      <c r="AY374" s="248" t="s">
        <v>114</v>
      </c>
    </row>
    <row r="375" s="13" customFormat="1">
      <c r="A375" s="13"/>
      <c r="B375" s="216"/>
      <c r="C375" s="217"/>
      <c r="D375" s="218" t="s">
        <v>126</v>
      </c>
      <c r="E375" s="219" t="s">
        <v>19</v>
      </c>
      <c r="F375" s="220" t="s">
        <v>137</v>
      </c>
      <c r="G375" s="217"/>
      <c r="H375" s="221">
        <v>3</v>
      </c>
      <c r="I375" s="222"/>
      <c r="J375" s="217"/>
      <c r="K375" s="217"/>
      <c r="L375" s="223"/>
      <c r="M375" s="224"/>
      <c r="N375" s="225"/>
      <c r="O375" s="225"/>
      <c r="P375" s="225"/>
      <c r="Q375" s="225"/>
      <c r="R375" s="225"/>
      <c r="S375" s="225"/>
      <c r="T375" s="226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27" t="s">
        <v>126</v>
      </c>
      <c r="AU375" s="227" t="s">
        <v>78</v>
      </c>
      <c r="AV375" s="13" t="s">
        <v>78</v>
      </c>
      <c r="AW375" s="13" t="s">
        <v>33</v>
      </c>
      <c r="AX375" s="13" t="s">
        <v>71</v>
      </c>
      <c r="AY375" s="227" t="s">
        <v>114</v>
      </c>
    </row>
    <row r="376" s="15" customFormat="1">
      <c r="A376" s="15"/>
      <c r="B376" s="239"/>
      <c r="C376" s="240"/>
      <c r="D376" s="218" t="s">
        <v>126</v>
      </c>
      <c r="E376" s="241" t="s">
        <v>19</v>
      </c>
      <c r="F376" s="242" t="s">
        <v>421</v>
      </c>
      <c r="G376" s="240"/>
      <c r="H376" s="241" t="s">
        <v>19</v>
      </c>
      <c r="I376" s="243"/>
      <c r="J376" s="240"/>
      <c r="K376" s="240"/>
      <c r="L376" s="244"/>
      <c r="M376" s="245"/>
      <c r="N376" s="246"/>
      <c r="O376" s="246"/>
      <c r="P376" s="246"/>
      <c r="Q376" s="246"/>
      <c r="R376" s="246"/>
      <c r="S376" s="246"/>
      <c r="T376" s="247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48" t="s">
        <v>126</v>
      </c>
      <c r="AU376" s="248" t="s">
        <v>78</v>
      </c>
      <c r="AV376" s="15" t="s">
        <v>76</v>
      </c>
      <c r="AW376" s="15" t="s">
        <v>33</v>
      </c>
      <c r="AX376" s="15" t="s">
        <v>71</v>
      </c>
      <c r="AY376" s="248" t="s">
        <v>114</v>
      </c>
    </row>
    <row r="377" s="13" customFormat="1">
      <c r="A377" s="13"/>
      <c r="B377" s="216"/>
      <c r="C377" s="217"/>
      <c r="D377" s="218" t="s">
        <v>126</v>
      </c>
      <c r="E377" s="219" t="s">
        <v>19</v>
      </c>
      <c r="F377" s="220" t="s">
        <v>76</v>
      </c>
      <c r="G377" s="217"/>
      <c r="H377" s="221">
        <v>1</v>
      </c>
      <c r="I377" s="222"/>
      <c r="J377" s="217"/>
      <c r="K377" s="217"/>
      <c r="L377" s="223"/>
      <c r="M377" s="224"/>
      <c r="N377" s="225"/>
      <c r="O377" s="225"/>
      <c r="P377" s="225"/>
      <c r="Q377" s="225"/>
      <c r="R377" s="225"/>
      <c r="S377" s="225"/>
      <c r="T377" s="226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27" t="s">
        <v>126</v>
      </c>
      <c r="AU377" s="227" t="s">
        <v>78</v>
      </c>
      <c r="AV377" s="13" t="s">
        <v>78</v>
      </c>
      <c r="AW377" s="13" t="s">
        <v>33</v>
      </c>
      <c r="AX377" s="13" t="s">
        <v>71</v>
      </c>
      <c r="AY377" s="227" t="s">
        <v>114</v>
      </c>
    </row>
    <row r="378" s="15" customFormat="1">
      <c r="A378" s="15"/>
      <c r="B378" s="239"/>
      <c r="C378" s="240"/>
      <c r="D378" s="218" t="s">
        <v>126</v>
      </c>
      <c r="E378" s="241" t="s">
        <v>19</v>
      </c>
      <c r="F378" s="242" t="s">
        <v>422</v>
      </c>
      <c r="G378" s="240"/>
      <c r="H378" s="241" t="s">
        <v>19</v>
      </c>
      <c r="I378" s="243"/>
      <c r="J378" s="240"/>
      <c r="K378" s="240"/>
      <c r="L378" s="244"/>
      <c r="M378" s="245"/>
      <c r="N378" s="246"/>
      <c r="O378" s="246"/>
      <c r="P378" s="246"/>
      <c r="Q378" s="246"/>
      <c r="R378" s="246"/>
      <c r="S378" s="246"/>
      <c r="T378" s="247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48" t="s">
        <v>126</v>
      </c>
      <c r="AU378" s="248" t="s">
        <v>78</v>
      </c>
      <c r="AV378" s="15" t="s">
        <v>76</v>
      </c>
      <c r="AW378" s="15" t="s">
        <v>33</v>
      </c>
      <c r="AX378" s="15" t="s">
        <v>71</v>
      </c>
      <c r="AY378" s="248" t="s">
        <v>114</v>
      </c>
    </row>
    <row r="379" s="13" customFormat="1">
      <c r="A379" s="13"/>
      <c r="B379" s="216"/>
      <c r="C379" s="217"/>
      <c r="D379" s="218" t="s">
        <v>126</v>
      </c>
      <c r="E379" s="219" t="s">
        <v>19</v>
      </c>
      <c r="F379" s="220" t="s">
        <v>122</v>
      </c>
      <c r="G379" s="217"/>
      <c r="H379" s="221">
        <v>4</v>
      </c>
      <c r="I379" s="222"/>
      <c r="J379" s="217"/>
      <c r="K379" s="217"/>
      <c r="L379" s="223"/>
      <c r="M379" s="224"/>
      <c r="N379" s="225"/>
      <c r="O379" s="225"/>
      <c r="P379" s="225"/>
      <c r="Q379" s="225"/>
      <c r="R379" s="225"/>
      <c r="S379" s="225"/>
      <c r="T379" s="226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27" t="s">
        <v>126</v>
      </c>
      <c r="AU379" s="227" t="s">
        <v>78</v>
      </c>
      <c r="AV379" s="13" t="s">
        <v>78</v>
      </c>
      <c r="AW379" s="13" t="s">
        <v>33</v>
      </c>
      <c r="AX379" s="13" t="s">
        <v>71</v>
      </c>
      <c r="AY379" s="227" t="s">
        <v>114</v>
      </c>
    </row>
    <row r="380" s="15" customFormat="1">
      <c r="A380" s="15"/>
      <c r="B380" s="239"/>
      <c r="C380" s="240"/>
      <c r="D380" s="218" t="s">
        <v>126</v>
      </c>
      <c r="E380" s="241" t="s">
        <v>19</v>
      </c>
      <c r="F380" s="242" t="s">
        <v>423</v>
      </c>
      <c r="G380" s="240"/>
      <c r="H380" s="241" t="s">
        <v>19</v>
      </c>
      <c r="I380" s="243"/>
      <c r="J380" s="240"/>
      <c r="K380" s="240"/>
      <c r="L380" s="244"/>
      <c r="M380" s="245"/>
      <c r="N380" s="246"/>
      <c r="O380" s="246"/>
      <c r="P380" s="246"/>
      <c r="Q380" s="246"/>
      <c r="R380" s="246"/>
      <c r="S380" s="246"/>
      <c r="T380" s="247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48" t="s">
        <v>126</v>
      </c>
      <c r="AU380" s="248" t="s">
        <v>78</v>
      </c>
      <c r="AV380" s="15" t="s">
        <v>76</v>
      </c>
      <c r="AW380" s="15" t="s">
        <v>33</v>
      </c>
      <c r="AX380" s="15" t="s">
        <v>71</v>
      </c>
      <c r="AY380" s="248" t="s">
        <v>114</v>
      </c>
    </row>
    <row r="381" s="13" customFormat="1">
      <c r="A381" s="13"/>
      <c r="B381" s="216"/>
      <c r="C381" s="217"/>
      <c r="D381" s="218" t="s">
        <v>126</v>
      </c>
      <c r="E381" s="219" t="s">
        <v>19</v>
      </c>
      <c r="F381" s="220" t="s">
        <v>76</v>
      </c>
      <c r="G381" s="217"/>
      <c r="H381" s="221">
        <v>1</v>
      </c>
      <c r="I381" s="222"/>
      <c r="J381" s="217"/>
      <c r="K381" s="217"/>
      <c r="L381" s="223"/>
      <c r="M381" s="224"/>
      <c r="N381" s="225"/>
      <c r="O381" s="225"/>
      <c r="P381" s="225"/>
      <c r="Q381" s="225"/>
      <c r="R381" s="225"/>
      <c r="S381" s="225"/>
      <c r="T381" s="226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27" t="s">
        <v>126</v>
      </c>
      <c r="AU381" s="227" t="s">
        <v>78</v>
      </c>
      <c r="AV381" s="13" t="s">
        <v>78</v>
      </c>
      <c r="AW381" s="13" t="s">
        <v>33</v>
      </c>
      <c r="AX381" s="13" t="s">
        <v>71</v>
      </c>
      <c r="AY381" s="227" t="s">
        <v>114</v>
      </c>
    </row>
    <row r="382" s="15" customFormat="1">
      <c r="A382" s="15"/>
      <c r="B382" s="239"/>
      <c r="C382" s="240"/>
      <c r="D382" s="218" t="s">
        <v>126</v>
      </c>
      <c r="E382" s="241" t="s">
        <v>19</v>
      </c>
      <c r="F382" s="242" t="s">
        <v>424</v>
      </c>
      <c r="G382" s="240"/>
      <c r="H382" s="241" t="s">
        <v>19</v>
      </c>
      <c r="I382" s="243"/>
      <c r="J382" s="240"/>
      <c r="K382" s="240"/>
      <c r="L382" s="244"/>
      <c r="M382" s="245"/>
      <c r="N382" s="246"/>
      <c r="O382" s="246"/>
      <c r="P382" s="246"/>
      <c r="Q382" s="246"/>
      <c r="R382" s="246"/>
      <c r="S382" s="246"/>
      <c r="T382" s="247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48" t="s">
        <v>126</v>
      </c>
      <c r="AU382" s="248" t="s">
        <v>78</v>
      </c>
      <c r="AV382" s="15" t="s">
        <v>76</v>
      </c>
      <c r="AW382" s="15" t="s">
        <v>33</v>
      </c>
      <c r="AX382" s="15" t="s">
        <v>71</v>
      </c>
      <c r="AY382" s="248" t="s">
        <v>114</v>
      </c>
    </row>
    <row r="383" s="13" customFormat="1">
      <c r="A383" s="13"/>
      <c r="B383" s="216"/>
      <c r="C383" s="217"/>
      <c r="D383" s="218" t="s">
        <v>126</v>
      </c>
      <c r="E383" s="219" t="s">
        <v>19</v>
      </c>
      <c r="F383" s="220" t="s">
        <v>78</v>
      </c>
      <c r="G383" s="217"/>
      <c r="H383" s="221">
        <v>2</v>
      </c>
      <c r="I383" s="222"/>
      <c r="J383" s="217"/>
      <c r="K383" s="217"/>
      <c r="L383" s="223"/>
      <c r="M383" s="224"/>
      <c r="N383" s="225"/>
      <c r="O383" s="225"/>
      <c r="P383" s="225"/>
      <c r="Q383" s="225"/>
      <c r="R383" s="225"/>
      <c r="S383" s="225"/>
      <c r="T383" s="226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27" t="s">
        <v>126</v>
      </c>
      <c r="AU383" s="227" t="s">
        <v>78</v>
      </c>
      <c r="AV383" s="13" t="s">
        <v>78</v>
      </c>
      <c r="AW383" s="13" t="s">
        <v>33</v>
      </c>
      <c r="AX383" s="13" t="s">
        <v>71</v>
      </c>
      <c r="AY383" s="227" t="s">
        <v>114</v>
      </c>
    </row>
    <row r="384" s="15" customFormat="1">
      <c r="A384" s="15"/>
      <c r="B384" s="239"/>
      <c r="C384" s="240"/>
      <c r="D384" s="218" t="s">
        <v>126</v>
      </c>
      <c r="E384" s="241" t="s">
        <v>19</v>
      </c>
      <c r="F384" s="242" t="s">
        <v>425</v>
      </c>
      <c r="G384" s="240"/>
      <c r="H384" s="241" t="s">
        <v>19</v>
      </c>
      <c r="I384" s="243"/>
      <c r="J384" s="240"/>
      <c r="K384" s="240"/>
      <c r="L384" s="244"/>
      <c r="M384" s="245"/>
      <c r="N384" s="246"/>
      <c r="O384" s="246"/>
      <c r="P384" s="246"/>
      <c r="Q384" s="246"/>
      <c r="R384" s="246"/>
      <c r="S384" s="246"/>
      <c r="T384" s="247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48" t="s">
        <v>126</v>
      </c>
      <c r="AU384" s="248" t="s">
        <v>78</v>
      </c>
      <c r="AV384" s="15" t="s">
        <v>76</v>
      </c>
      <c r="AW384" s="15" t="s">
        <v>33</v>
      </c>
      <c r="AX384" s="15" t="s">
        <v>71</v>
      </c>
      <c r="AY384" s="248" t="s">
        <v>114</v>
      </c>
    </row>
    <row r="385" s="13" customFormat="1">
      <c r="A385" s="13"/>
      <c r="B385" s="216"/>
      <c r="C385" s="217"/>
      <c r="D385" s="218" t="s">
        <v>126</v>
      </c>
      <c r="E385" s="219" t="s">
        <v>19</v>
      </c>
      <c r="F385" s="220" t="s">
        <v>78</v>
      </c>
      <c r="G385" s="217"/>
      <c r="H385" s="221">
        <v>2</v>
      </c>
      <c r="I385" s="222"/>
      <c r="J385" s="217"/>
      <c r="K385" s="217"/>
      <c r="L385" s="223"/>
      <c r="M385" s="224"/>
      <c r="N385" s="225"/>
      <c r="O385" s="225"/>
      <c r="P385" s="225"/>
      <c r="Q385" s="225"/>
      <c r="R385" s="225"/>
      <c r="S385" s="225"/>
      <c r="T385" s="226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27" t="s">
        <v>126</v>
      </c>
      <c r="AU385" s="227" t="s">
        <v>78</v>
      </c>
      <c r="AV385" s="13" t="s">
        <v>78</v>
      </c>
      <c r="AW385" s="13" t="s">
        <v>33</v>
      </c>
      <c r="AX385" s="13" t="s">
        <v>71</v>
      </c>
      <c r="AY385" s="227" t="s">
        <v>114</v>
      </c>
    </row>
    <row r="386" s="15" customFormat="1">
      <c r="A386" s="15"/>
      <c r="B386" s="239"/>
      <c r="C386" s="240"/>
      <c r="D386" s="218" t="s">
        <v>126</v>
      </c>
      <c r="E386" s="241" t="s">
        <v>19</v>
      </c>
      <c r="F386" s="242" t="s">
        <v>426</v>
      </c>
      <c r="G386" s="240"/>
      <c r="H386" s="241" t="s">
        <v>19</v>
      </c>
      <c r="I386" s="243"/>
      <c r="J386" s="240"/>
      <c r="K386" s="240"/>
      <c r="L386" s="244"/>
      <c r="M386" s="245"/>
      <c r="N386" s="246"/>
      <c r="O386" s="246"/>
      <c r="P386" s="246"/>
      <c r="Q386" s="246"/>
      <c r="R386" s="246"/>
      <c r="S386" s="246"/>
      <c r="T386" s="247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48" t="s">
        <v>126</v>
      </c>
      <c r="AU386" s="248" t="s">
        <v>78</v>
      </c>
      <c r="AV386" s="15" t="s">
        <v>76</v>
      </c>
      <c r="AW386" s="15" t="s">
        <v>33</v>
      </c>
      <c r="AX386" s="15" t="s">
        <v>71</v>
      </c>
      <c r="AY386" s="248" t="s">
        <v>114</v>
      </c>
    </row>
    <row r="387" s="13" customFormat="1">
      <c r="A387" s="13"/>
      <c r="B387" s="216"/>
      <c r="C387" s="217"/>
      <c r="D387" s="218" t="s">
        <v>126</v>
      </c>
      <c r="E387" s="219" t="s">
        <v>19</v>
      </c>
      <c r="F387" s="220" t="s">
        <v>78</v>
      </c>
      <c r="G387" s="217"/>
      <c r="H387" s="221">
        <v>2</v>
      </c>
      <c r="I387" s="222"/>
      <c r="J387" s="217"/>
      <c r="K387" s="217"/>
      <c r="L387" s="223"/>
      <c r="M387" s="224"/>
      <c r="N387" s="225"/>
      <c r="O387" s="225"/>
      <c r="P387" s="225"/>
      <c r="Q387" s="225"/>
      <c r="R387" s="225"/>
      <c r="S387" s="225"/>
      <c r="T387" s="226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27" t="s">
        <v>126</v>
      </c>
      <c r="AU387" s="227" t="s">
        <v>78</v>
      </c>
      <c r="AV387" s="13" t="s">
        <v>78</v>
      </c>
      <c r="AW387" s="13" t="s">
        <v>33</v>
      </c>
      <c r="AX387" s="13" t="s">
        <v>71</v>
      </c>
      <c r="AY387" s="227" t="s">
        <v>114</v>
      </c>
    </row>
    <row r="388" s="14" customFormat="1">
      <c r="A388" s="14"/>
      <c r="B388" s="228"/>
      <c r="C388" s="229"/>
      <c r="D388" s="218" t="s">
        <v>126</v>
      </c>
      <c r="E388" s="230" t="s">
        <v>19</v>
      </c>
      <c r="F388" s="231" t="s">
        <v>129</v>
      </c>
      <c r="G388" s="229"/>
      <c r="H388" s="232">
        <v>26</v>
      </c>
      <c r="I388" s="233"/>
      <c r="J388" s="229"/>
      <c r="K388" s="229"/>
      <c r="L388" s="234"/>
      <c r="M388" s="235"/>
      <c r="N388" s="236"/>
      <c r="O388" s="236"/>
      <c r="P388" s="236"/>
      <c r="Q388" s="236"/>
      <c r="R388" s="236"/>
      <c r="S388" s="236"/>
      <c r="T388" s="237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38" t="s">
        <v>126</v>
      </c>
      <c r="AU388" s="238" t="s">
        <v>78</v>
      </c>
      <c r="AV388" s="14" t="s">
        <v>122</v>
      </c>
      <c r="AW388" s="14" t="s">
        <v>33</v>
      </c>
      <c r="AX388" s="14" t="s">
        <v>76</v>
      </c>
      <c r="AY388" s="238" t="s">
        <v>114</v>
      </c>
    </row>
    <row r="389" s="2" customFormat="1" ht="24.15" customHeight="1">
      <c r="A389" s="39"/>
      <c r="B389" s="40"/>
      <c r="C389" s="249" t="s">
        <v>427</v>
      </c>
      <c r="D389" s="249" t="s">
        <v>145</v>
      </c>
      <c r="E389" s="250" t="s">
        <v>428</v>
      </c>
      <c r="F389" s="251" t="s">
        <v>429</v>
      </c>
      <c r="G389" s="252" t="s">
        <v>391</v>
      </c>
      <c r="H389" s="253">
        <v>3</v>
      </c>
      <c r="I389" s="254"/>
      <c r="J389" s="255">
        <f>ROUND(I389*H389,2)</f>
        <v>0</v>
      </c>
      <c r="K389" s="251" t="s">
        <v>212</v>
      </c>
      <c r="L389" s="256"/>
      <c r="M389" s="257" t="s">
        <v>19</v>
      </c>
      <c r="N389" s="258" t="s">
        <v>42</v>
      </c>
      <c r="O389" s="85"/>
      <c r="P389" s="207">
        <f>O389*H389</f>
        <v>0</v>
      </c>
      <c r="Q389" s="207">
        <v>0.02546</v>
      </c>
      <c r="R389" s="207">
        <f>Q389*H389</f>
        <v>0.076380000000000003</v>
      </c>
      <c r="S389" s="207">
        <v>0</v>
      </c>
      <c r="T389" s="208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09" t="s">
        <v>318</v>
      </c>
      <c r="AT389" s="209" t="s">
        <v>145</v>
      </c>
      <c r="AU389" s="209" t="s">
        <v>78</v>
      </c>
      <c r="AY389" s="18" t="s">
        <v>114</v>
      </c>
      <c r="BE389" s="210">
        <f>IF(N389="základní",J389,0)</f>
        <v>0</v>
      </c>
      <c r="BF389" s="210">
        <f>IF(N389="snížená",J389,0)</f>
        <v>0</v>
      </c>
      <c r="BG389" s="210">
        <f>IF(N389="zákl. přenesená",J389,0)</f>
        <v>0</v>
      </c>
      <c r="BH389" s="210">
        <f>IF(N389="sníž. přenesená",J389,0)</f>
        <v>0</v>
      </c>
      <c r="BI389" s="210">
        <f>IF(N389="nulová",J389,0)</f>
        <v>0</v>
      </c>
      <c r="BJ389" s="18" t="s">
        <v>76</v>
      </c>
      <c r="BK389" s="210">
        <f>ROUND(I389*H389,2)</f>
        <v>0</v>
      </c>
      <c r="BL389" s="18" t="s">
        <v>209</v>
      </c>
      <c r="BM389" s="209" t="s">
        <v>430</v>
      </c>
    </row>
    <row r="390" s="2" customFormat="1">
      <c r="A390" s="39"/>
      <c r="B390" s="40"/>
      <c r="C390" s="41"/>
      <c r="D390" s="218" t="s">
        <v>401</v>
      </c>
      <c r="E390" s="41"/>
      <c r="F390" s="260" t="s">
        <v>402</v>
      </c>
      <c r="G390" s="41"/>
      <c r="H390" s="41"/>
      <c r="I390" s="213"/>
      <c r="J390" s="41"/>
      <c r="K390" s="41"/>
      <c r="L390" s="45"/>
      <c r="M390" s="214"/>
      <c r="N390" s="215"/>
      <c r="O390" s="85"/>
      <c r="P390" s="85"/>
      <c r="Q390" s="85"/>
      <c r="R390" s="85"/>
      <c r="S390" s="85"/>
      <c r="T390" s="86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401</v>
      </c>
      <c r="AU390" s="18" t="s">
        <v>78</v>
      </c>
    </row>
    <row r="391" s="15" customFormat="1">
      <c r="A391" s="15"/>
      <c r="B391" s="239"/>
      <c r="C391" s="240"/>
      <c r="D391" s="218" t="s">
        <v>126</v>
      </c>
      <c r="E391" s="241" t="s">
        <v>19</v>
      </c>
      <c r="F391" s="242" t="s">
        <v>393</v>
      </c>
      <c r="G391" s="240"/>
      <c r="H391" s="241" t="s">
        <v>19</v>
      </c>
      <c r="I391" s="243"/>
      <c r="J391" s="240"/>
      <c r="K391" s="240"/>
      <c r="L391" s="244"/>
      <c r="M391" s="245"/>
      <c r="N391" s="246"/>
      <c r="O391" s="246"/>
      <c r="P391" s="246"/>
      <c r="Q391" s="246"/>
      <c r="R391" s="246"/>
      <c r="S391" s="246"/>
      <c r="T391" s="247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48" t="s">
        <v>126</v>
      </c>
      <c r="AU391" s="248" t="s">
        <v>78</v>
      </c>
      <c r="AV391" s="15" t="s">
        <v>76</v>
      </c>
      <c r="AW391" s="15" t="s">
        <v>33</v>
      </c>
      <c r="AX391" s="15" t="s">
        <v>71</v>
      </c>
      <c r="AY391" s="248" t="s">
        <v>114</v>
      </c>
    </row>
    <row r="392" s="15" customFormat="1">
      <c r="A392" s="15"/>
      <c r="B392" s="239"/>
      <c r="C392" s="240"/>
      <c r="D392" s="218" t="s">
        <v>126</v>
      </c>
      <c r="E392" s="241" t="s">
        <v>19</v>
      </c>
      <c r="F392" s="242" t="s">
        <v>415</v>
      </c>
      <c r="G392" s="240"/>
      <c r="H392" s="241" t="s">
        <v>19</v>
      </c>
      <c r="I392" s="243"/>
      <c r="J392" s="240"/>
      <c r="K392" s="240"/>
      <c r="L392" s="244"/>
      <c r="M392" s="245"/>
      <c r="N392" s="246"/>
      <c r="O392" s="246"/>
      <c r="P392" s="246"/>
      <c r="Q392" s="246"/>
      <c r="R392" s="246"/>
      <c r="S392" s="246"/>
      <c r="T392" s="247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48" t="s">
        <v>126</v>
      </c>
      <c r="AU392" s="248" t="s">
        <v>78</v>
      </c>
      <c r="AV392" s="15" t="s">
        <v>76</v>
      </c>
      <c r="AW392" s="15" t="s">
        <v>33</v>
      </c>
      <c r="AX392" s="15" t="s">
        <v>71</v>
      </c>
      <c r="AY392" s="248" t="s">
        <v>114</v>
      </c>
    </row>
    <row r="393" s="13" customFormat="1">
      <c r="A393" s="13"/>
      <c r="B393" s="216"/>
      <c r="C393" s="217"/>
      <c r="D393" s="218" t="s">
        <v>126</v>
      </c>
      <c r="E393" s="219" t="s">
        <v>19</v>
      </c>
      <c r="F393" s="220" t="s">
        <v>137</v>
      </c>
      <c r="G393" s="217"/>
      <c r="H393" s="221">
        <v>3</v>
      </c>
      <c r="I393" s="222"/>
      <c r="J393" s="217"/>
      <c r="K393" s="217"/>
      <c r="L393" s="223"/>
      <c r="M393" s="224"/>
      <c r="N393" s="225"/>
      <c r="O393" s="225"/>
      <c r="P393" s="225"/>
      <c r="Q393" s="225"/>
      <c r="R393" s="225"/>
      <c r="S393" s="225"/>
      <c r="T393" s="226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27" t="s">
        <v>126</v>
      </c>
      <c r="AU393" s="227" t="s">
        <v>78</v>
      </c>
      <c r="AV393" s="13" t="s">
        <v>78</v>
      </c>
      <c r="AW393" s="13" t="s">
        <v>33</v>
      </c>
      <c r="AX393" s="13" t="s">
        <v>71</v>
      </c>
      <c r="AY393" s="227" t="s">
        <v>114</v>
      </c>
    </row>
    <row r="394" s="14" customFormat="1">
      <c r="A394" s="14"/>
      <c r="B394" s="228"/>
      <c r="C394" s="229"/>
      <c r="D394" s="218" t="s">
        <v>126</v>
      </c>
      <c r="E394" s="230" t="s">
        <v>19</v>
      </c>
      <c r="F394" s="231" t="s">
        <v>129</v>
      </c>
      <c r="G394" s="229"/>
      <c r="H394" s="232">
        <v>3</v>
      </c>
      <c r="I394" s="233"/>
      <c r="J394" s="229"/>
      <c r="K394" s="229"/>
      <c r="L394" s="234"/>
      <c r="M394" s="235"/>
      <c r="N394" s="236"/>
      <c r="O394" s="236"/>
      <c r="P394" s="236"/>
      <c r="Q394" s="236"/>
      <c r="R394" s="236"/>
      <c r="S394" s="236"/>
      <c r="T394" s="237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38" t="s">
        <v>126</v>
      </c>
      <c r="AU394" s="238" t="s">
        <v>78</v>
      </c>
      <c r="AV394" s="14" t="s">
        <v>122</v>
      </c>
      <c r="AW394" s="14" t="s">
        <v>33</v>
      </c>
      <c r="AX394" s="14" t="s">
        <v>76</v>
      </c>
      <c r="AY394" s="238" t="s">
        <v>114</v>
      </c>
    </row>
    <row r="395" s="2" customFormat="1" ht="24.15" customHeight="1">
      <c r="A395" s="39"/>
      <c r="B395" s="40"/>
      <c r="C395" s="249" t="s">
        <v>431</v>
      </c>
      <c r="D395" s="249" t="s">
        <v>145</v>
      </c>
      <c r="E395" s="250" t="s">
        <v>432</v>
      </c>
      <c r="F395" s="251" t="s">
        <v>433</v>
      </c>
      <c r="G395" s="252" t="s">
        <v>391</v>
      </c>
      <c r="H395" s="253">
        <v>2</v>
      </c>
      <c r="I395" s="254"/>
      <c r="J395" s="255">
        <f>ROUND(I395*H395,2)</f>
        <v>0</v>
      </c>
      <c r="K395" s="251" t="s">
        <v>212</v>
      </c>
      <c r="L395" s="256"/>
      <c r="M395" s="257" t="s">
        <v>19</v>
      </c>
      <c r="N395" s="258" t="s">
        <v>42</v>
      </c>
      <c r="O395" s="85"/>
      <c r="P395" s="207">
        <f>O395*H395</f>
        <v>0</v>
      </c>
      <c r="Q395" s="207">
        <v>0.02546</v>
      </c>
      <c r="R395" s="207">
        <f>Q395*H395</f>
        <v>0.05092</v>
      </c>
      <c r="S395" s="207">
        <v>0</v>
      </c>
      <c r="T395" s="208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09" t="s">
        <v>318</v>
      </c>
      <c r="AT395" s="209" t="s">
        <v>145</v>
      </c>
      <c r="AU395" s="209" t="s">
        <v>78</v>
      </c>
      <c r="AY395" s="18" t="s">
        <v>114</v>
      </c>
      <c r="BE395" s="210">
        <f>IF(N395="základní",J395,0)</f>
        <v>0</v>
      </c>
      <c r="BF395" s="210">
        <f>IF(N395="snížená",J395,0)</f>
        <v>0</v>
      </c>
      <c r="BG395" s="210">
        <f>IF(N395="zákl. přenesená",J395,0)</f>
        <v>0</v>
      </c>
      <c r="BH395" s="210">
        <f>IF(N395="sníž. přenesená",J395,0)</f>
        <v>0</v>
      </c>
      <c r="BI395" s="210">
        <f>IF(N395="nulová",J395,0)</f>
        <v>0</v>
      </c>
      <c r="BJ395" s="18" t="s">
        <v>76</v>
      </c>
      <c r="BK395" s="210">
        <f>ROUND(I395*H395,2)</f>
        <v>0</v>
      </c>
      <c r="BL395" s="18" t="s">
        <v>209</v>
      </c>
      <c r="BM395" s="209" t="s">
        <v>434</v>
      </c>
    </row>
    <row r="396" s="2" customFormat="1">
      <c r="A396" s="39"/>
      <c r="B396" s="40"/>
      <c r="C396" s="41"/>
      <c r="D396" s="218" t="s">
        <v>401</v>
      </c>
      <c r="E396" s="41"/>
      <c r="F396" s="260" t="s">
        <v>402</v>
      </c>
      <c r="G396" s="41"/>
      <c r="H396" s="41"/>
      <c r="I396" s="213"/>
      <c r="J396" s="41"/>
      <c r="K396" s="41"/>
      <c r="L396" s="45"/>
      <c r="M396" s="214"/>
      <c r="N396" s="215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401</v>
      </c>
      <c r="AU396" s="18" t="s">
        <v>78</v>
      </c>
    </row>
    <row r="397" s="15" customFormat="1">
      <c r="A397" s="15"/>
      <c r="B397" s="239"/>
      <c r="C397" s="240"/>
      <c r="D397" s="218" t="s">
        <v>126</v>
      </c>
      <c r="E397" s="241" t="s">
        <v>19</v>
      </c>
      <c r="F397" s="242" t="s">
        <v>393</v>
      </c>
      <c r="G397" s="240"/>
      <c r="H397" s="241" t="s">
        <v>19</v>
      </c>
      <c r="I397" s="243"/>
      <c r="J397" s="240"/>
      <c r="K397" s="240"/>
      <c r="L397" s="244"/>
      <c r="M397" s="245"/>
      <c r="N397" s="246"/>
      <c r="O397" s="246"/>
      <c r="P397" s="246"/>
      <c r="Q397" s="246"/>
      <c r="R397" s="246"/>
      <c r="S397" s="246"/>
      <c r="T397" s="247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48" t="s">
        <v>126</v>
      </c>
      <c r="AU397" s="248" t="s">
        <v>78</v>
      </c>
      <c r="AV397" s="15" t="s">
        <v>76</v>
      </c>
      <c r="AW397" s="15" t="s">
        <v>33</v>
      </c>
      <c r="AX397" s="15" t="s">
        <v>71</v>
      </c>
      <c r="AY397" s="248" t="s">
        <v>114</v>
      </c>
    </row>
    <row r="398" s="15" customFormat="1">
      <c r="A398" s="15"/>
      <c r="B398" s="239"/>
      <c r="C398" s="240"/>
      <c r="D398" s="218" t="s">
        <v>126</v>
      </c>
      <c r="E398" s="241" t="s">
        <v>19</v>
      </c>
      <c r="F398" s="242" t="s">
        <v>417</v>
      </c>
      <c r="G398" s="240"/>
      <c r="H398" s="241" t="s">
        <v>19</v>
      </c>
      <c r="I398" s="243"/>
      <c r="J398" s="240"/>
      <c r="K398" s="240"/>
      <c r="L398" s="244"/>
      <c r="M398" s="245"/>
      <c r="N398" s="246"/>
      <c r="O398" s="246"/>
      <c r="P398" s="246"/>
      <c r="Q398" s="246"/>
      <c r="R398" s="246"/>
      <c r="S398" s="246"/>
      <c r="T398" s="247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48" t="s">
        <v>126</v>
      </c>
      <c r="AU398" s="248" t="s">
        <v>78</v>
      </c>
      <c r="AV398" s="15" t="s">
        <v>76</v>
      </c>
      <c r="AW398" s="15" t="s">
        <v>33</v>
      </c>
      <c r="AX398" s="15" t="s">
        <v>71</v>
      </c>
      <c r="AY398" s="248" t="s">
        <v>114</v>
      </c>
    </row>
    <row r="399" s="13" customFormat="1">
      <c r="A399" s="13"/>
      <c r="B399" s="216"/>
      <c r="C399" s="217"/>
      <c r="D399" s="218" t="s">
        <v>126</v>
      </c>
      <c r="E399" s="219" t="s">
        <v>19</v>
      </c>
      <c r="F399" s="220" t="s">
        <v>78</v>
      </c>
      <c r="G399" s="217"/>
      <c r="H399" s="221">
        <v>2</v>
      </c>
      <c r="I399" s="222"/>
      <c r="J399" s="217"/>
      <c r="K399" s="217"/>
      <c r="L399" s="223"/>
      <c r="M399" s="224"/>
      <c r="N399" s="225"/>
      <c r="O399" s="225"/>
      <c r="P399" s="225"/>
      <c r="Q399" s="225"/>
      <c r="R399" s="225"/>
      <c r="S399" s="225"/>
      <c r="T399" s="226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27" t="s">
        <v>126</v>
      </c>
      <c r="AU399" s="227" t="s">
        <v>78</v>
      </c>
      <c r="AV399" s="13" t="s">
        <v>78</v>
      </c>
      <c r="AW399" s="13" t="s">
        <v>33</v>
      </c>
      <c r="AX399" s="13" t="s">
        <v>71</v>
      </c>
      <c r="AY399" s="227" t="s">
        <v>114</v>
      </c>
    </row>
    <row r="400" s="14" customFormat="1">
      <c r="A400" s="14"/>
      <c r="B400" s="228"/>
      <c r="C400" s="229"/>
      <c r="D400" s="218" t="s">
        <v>126</v>
      </c>
      <c r="E400" s="230" t="s">
        <v>19</v>
      </c>
      <c r="F400" s="231" t="s">
        <v>129</v>
      </c>
      <c r="G400" s="229"/>
      <c r="H400" s="232">
        <v>2</v>
      </c>
      <c r="I400" s="233"/>
      <c r="J400" s="229"/>
      <c r="K400" s="229"/>
      <c r="L400" s="234"/>
      <c r="M400" s="235"/>
      <c r="N400" s="236"/>
      <c r="O400" s="236"/>
      <c r="P400" s="236"/>
      <c r="Q400" s="236"/>
      <c r="R400" s="236"/>
      <c r="S400" s="236"/>
      <c r="T400" s="237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38" t="s">
        <v>126</v>
      </c>
      <c r="AU400" s="238" t="s">
        <v>78</v>
      </c>
      <c r="AV400" s="14" t="s">
        <v>122</v>
      </c>
      <c r="AW400" s="14" t="s">
        <v>33</v>
      </c>
      <c r="AX400" s="14" t="s">
        <v>76</v>
      </c>
      <c r="AY400" s="238" t="s">
        <v>114</v>
      </c>
    </row>
    <row r="401" s="2" customFormat="1" ht="24.15" customHeight="1">
      <c r="A401" s="39"/>
      <c r="B401" s="40"/>
      <c r="C401" s="249" t="s">
        <v>435</v>
      </c>
      <c r="D401" s="249" t="s">
        <v>145</v>
      </c>
      <c r="E401" s="250" t="s">
        <v>436</v>
      </c>
      <c r="F401" s="251" t="s">
        <v>437</v>
      </c>
      <c r="G401" s="252" t="s">
        <v>391</v>
      </c>
      <c r="H401" s="253">
        <v>2</v>
      </c>
      <c r="I401" s="254"/>
      <c r="J401" s="255">
        <f>ROUND(I401*H401,2)</f>
        <v>0</v>
      </c>
      <c r="K401" s="251" t="s">
        <v>212</v>
      </c>
      <c r="L401" s="256"/>
      <c r="M401" s="257" t="s">
        <v>19</v>
      </c>
      <c r="N401" s="258" t="s">
        <v>42</v>
      </c>
      <c r="O401" s="85"/>
      <c r="P401" s="207">
        <f>O401*H401</f>
        <v>0</v>
      </c>
      <c r="Q401" s="207">
        <v>0.02546</v>
      </c>
      <c r="R401" s="207">
        <f>Q401*H401</f>
        <v>0.05092</v>
      </c>
      <c r="S401" s="207">
        <v>0</v>
      </c>
      <c r="T401" s="208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09" t="s">
        <v>318</v>
      </c>
      <c r="AT401" s="209" t="s">
        <v>145</v>
      </c>
      <c r="AU401" s="209" t="s">
        <v>78</v>
      </c>
      <c r="AY401" s="18" t="s">
        <v>114</v>
      </c>
      <c r="BE401" s="210">
        <f>IF(N401="základní",J401,0)</f>
        <v>0</v>
      </c>
      <c r="BF401" s="210">
        <f>IF(N401="snížená",J401,0)</f>
        <v>0</v>
      </c>
      <c r="BG401" s="210">
        <f>IF(N401="zákl. přenesená",J401,0)</f>
        <v>0</v>
      </c>
      <c r="BH401" s="210">
        <f>IF(N401="sníž. přenesená",J401,0)</f>
        <v>0</v>
      </c>
      <c r="BI401" s="210">
        <f>IF(N401="nulová",J401,0)</f>
        <v>0</v>
      </c>
      <c r="BJ401" s="18" t="s">
        <v>76</v>
      </c>
      <c r="BK401" s="210">
        <f>ROUND(I401*H401,2)</f>
        <v>0</v>
      </c>
      <c r="BL401" s="18" t="s">
        <v>209</v>
      </c>
      <c r="BM401" s="209" t="s">
        <v>438</v>
      </c>
    </row>
    <row r="402" s="2" customFormat="1">
      <c r="A402" s="39"/>
      <c r="B402" s="40"/>
      <c r="C402" s="41"/>
      <c r="D402" s="218" t="s">
        <v>401</v>
      </c>
      <c r="E402" s="41"/>
      <c r="F402" s="260" t="s">
        <v>402</v>
      </c>
      <c r="G402" s="41"/>
      <c r="H402" s="41"/>
      <c r="I402" s="213"/>
      <c r="J402" s="41"/>
      <c r="K402" s="41"/>
      <c r="L402" s="45"/>
      <c r="M402" s="214"/>
      <c r="N402" s="215"/>
      <c r="O402" s="85"/>
      <c r="P402" s="85"/>
      <c r="Q402" s="85"/>
      <c r="R402" s="85"/>
      <c r="S402" s="85"/>
      <c r="T402" s="86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401</v>
      </c>
      <c r="AU402" s="18" t="s">
        <v>78</v>
      </c>
    </row>
    <row r="403" s="15" customFormat="1">
      <c r="A403" s="15"/>
      <c r="B403" s="239"/>
      <c r="C403" s="240"/>
      <c r="D403" s="218" t="s">
        <v>126</v>
      </c>
      <c r="E403" s="241" t="s">
        <v>19</v>
      </c>
      <c r="F403" s="242" t="s">
        <v>393</v>
      </c>
      <c r="G403" s="240"/>
      <c r="H403" s="241" t="s">
        <v>19</v>
      </c>
      <c r="I403" s="243"/>
      <c r="J403" s="240"/>
      <c r="K403" s="240"/>
      <c r="L403" s="244"/>
      <c r="M403" s="245"/>
      <c r="N403" s="246"/>
      <c r="O403" s="246"/>
      <c r="P403" s="246"/>
      <c r="Q403" s="246"/>
      <c r="R403" s="246"/>
      <c r="S403" s="246"/>
      <c r="T403" s="247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48" t="s">
        <v>126</v>
      </c>
      <c r="AU403" s="248" t="s">
        <v>78</v>
      </c>
      <c r="AV403" s="15" t="s">
        <v>76</v>
      </c>
      <c r="AW403" s="15" t="s">
        <v>33</v>
      </c>
      <c r="AX403" s="15" t="s">
        <v>71</v>
      </c>
      <c r="AY403" s="248" t="s">
        <v>114</v>
      </c>
    </row>
    <row r="404" s="15" customFormat="1">
      <c r="A404" s="15"/>
      <c r="B404" s="239"/>
      <c r="C404" s="240"/>
      <c r="D404" s="218" t="s">
        <v>126</v>
      </c>
      <c r="E404" s="241" t="s">
        <v>19</v>
      </c>
      <c r="F404" s="242" t="s">
        <v>418</v>
      </c>
      <c r="G404" s="240"/>
      <c r="H404" s="241" t="s">
        <v>19</v>
      </c>
      <c r="I404" s="243"/>
      <c r="J404" s="240"/>
      <c r="K404" s="240"/>
      <c r="L404" s="244"/>
      <c r="M404" s="245"/>
      <c r="N404" s="246"/>
      <c r="O404" s="246"/>
      <c r="P404" s="246"/>
      <c r="Q404" s="246"/>
      <c r="R404" s="246"/>
      <c r="S404" s="246"/>
      <c r="T404" s="247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48" t="s">
        <v>126</v>
      </c>
      <c r="AU404" s="248" t="s">
        <v>78</v>
      </c>
      <c r="AV404" s="15" t="s">
        <v>76</v>
      </c>
      <c r="AW404" s="15" t="s">
        <v>33</v>
      </c>
      <c r="AX404" s="15" t="s">
        <v>71</v>
      </c>
      <c r="AY404" s="248" t="s">
        <v>114</v>
      </c>
    </row>
    <row r="405" s="13" customFormat="1">
      <c r="A405" s="13"/>
      <c r="B405" s="216"/>
      <c r="C405" s="217"/>
      <c r="D405" s="218" t="s">
        <v>126</v>
      </c>
      <c r="E405" s="219" t="s">
        <v>19</v>
      </c>
      <c r="F405" s="220" t="s">
        <v>78</v>
      </c>
      <c r="G405" s="217"/>
      <c r="H405" s="221">
        <v>2</v>
      </c>
      <c r="I405" s="222"/>
      <c r="J405" s="217"/>
      <c r="K405" s="217"/>
      <c r="L405" s="223"/>
      <c r="M405" s="224"/>
      <c r="N405" s="225"/>
      <c r="O405" s="225"/>
      <c r="P405" s="225"/>
      <c r="Q405" s="225"/>
      <c r="R405" s="225"/>
      <c r="S405" s="225"/>
      <c r="T405" s="226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27" t="s">
        <v>126</v>
      </c>
      <c r="AU405" s="227" t="s">
        <v>78</v>
      </c>
      <c r="AV405" s="13" t="s">
        <v>78</v>
      </c>
      <c r="AW405" s="13" t="s">
        <v>33</v>
      </c>
      <c r="AX405" s="13" t="s">
        <v>71</v>
      </c>
      <c r="AY405" s="227" t="s">
        <v>114</v>
      </c>
    </row>
    <row r="406" s="14" customFormat="1">
      <c r="A406" s="14"/>
      <c r="B406" s="228"/>
      <c r="C406" s="229"/>
      <c r="D406" s="218" t="s">
        <v>126</v>
      </c>
      <c r="E406" s="230" t="s">
        <v>19</v>
      </c>
      <c r="F406" s="231" t="s">
        <v>129</v>
      </c>
      <c r="G406" s="229"/>
      <c r="H406" s="232">
        <v>2</v>
      </c>
      <c r="I406" s="233"/>
      <c r="J406" s="229"/>
      <c r="K406" s="229"/>
      <c r="L406" s="234"/>
      <c r="M406" s="235"/>
      <c r="N406" s="236"/>
      <c r="O406" s="236"/>
      <c r="P406" s="236"/>
      <c r="Q406" s="236"/>
      <c r="R406" s="236"/>
      <c r="S406" s="236"/>
      <c r="T406" s="237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38" t="s">
        <v>126</v>
      </c>
      <c r="AU406" s="238" t="s">
        <v>78</v>
      </c>
      <c r="AV406" s="14" t="s">
        <v>122</v>
      </c>
      <c r="AW406" s="14" t="s">
        <v>33</v>
      </c>
      <c r="AX406" s="14" t="s">
        <v>76</v>
      </c>
      <c r="AY406" s="238" t="s">
        <v>114</v>
      </c>
    </row>
    <row r="407" s="2" customFormat="1" ht="24.15" customHeight="1">
      <c r="A407" s="39"/>
      <c r="B407" s="40"/>
      <c r="C407" s="249" t="s">
        <v>439</v>
      </c>
      <c r="D407" s="249" t="s">
        <v>145</v>
      </c>
      <c r="E407" s="250" t="s">
        <v>440</v>
      </c>
      <c r="F407" s="251" t="s">
        <v>441</v>
      </c>
      <c r="G407" s="252" t="s">
        <v>391</v>
      </c>
      <c r="H407" s="253">
        <v>1</v>
      </c>
      <c r="I407" s="254"/>
      <c r="J407" s="255">
        <f>ROUND(I407*H407,2)</f>
        <v>0</v>
      </c>
      <c r="K407" s="251" t="s">
        <v>212</v>
      </c>
      <c r="L407" s="256"/>
      <c r="M407" s="257" t="s">
        <v>19</v>
      </c>
      <c r="N407" s="258" t="s">
        <v>42</v>
      </c>
      <c r="O407" s="85"/>
      <c r="P407" s="207">
        <f>O407*H407</f>
        <v>0</v>
      </c>
      <c r="Q407" s="207">
        <v>0.02546</v>
      </c>
      <c r="R407" s="207">
        <f>Q407*H407</f>
        <v>0.02546</v>
      </c>
      <c r="S407" s="207">
        <v>0</v>
      </c>
      <c r="T407" s="208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09" t="s">
        <v>318</v>
      </c>
      <c r="AT407" s="209" t="s">
        <v>145</v>
      </c>
      <c r="AU407" s="209" t="s">
        <v>78</v>
      </c>
      <c r="AY407" s="18" t="s">
        <v>114</v>
      </c>
      <c r="BE407" s="210">
        <f>IF(N407="základní",J407,0)</f>
        <v>0</v>
      </c>
      <c r="BF407" s="210">
        <f>IF(N407="snížená",J407,0)</f>
        <v>0</v>
      </c>
      <c r="BG407" s="210">
        <f>IF(N407="zákl. přenesená",J407,0)</f>
        <v>0</v>
      </c>
      <c r="BH407" s="210">
        <f>IF(N407="sníž. přenesená",J407,0)</f>
        <v>0</v>
      </c>
      <c r="BI407" s="210">
        <f>IF(N407="nulová",J407,0)</f>
        <v>0</v>
      </c>
      <c r="BJ407" s="18" t="s">
        <v>76</v>
      </c>
      <c r="BK407" s="210">
        <f>ROUND(I407*H407,2)</f>
        <v>0</v>
      </c>
      <c r="BL407" s="18" t="s">
        <v>209</v>
      </c>
      <c r="BM407" s="209" t="s">
        <v>442</v>
      </c>
    </row>
    <row r="408" s="2" customFormat="1">
      <c r="A408" s="39"/>
      <c r="B408" s="40"/>
      <c r="C408" s="41"/>
      <c r="D408" s="218" t="s">
        <v>401</v>
      </c>
      <c r="E408" s="41"/>
      <c r="F408" s="260" t="s">
        <v>402</v>
      </c>
      <c r="G408" s="41"/>
      <c r="H408" s="41"/>
      <c r="I408" s="213"/>
      <c r="J408" s="41"/>
      <c r="K408" s="41"/>
      <c r="L408" s="45"/>
      <c r="M408" s="214"/>
      <c r="N408" s="215"/>
      <c r="O408" s="85"/>
      <c r="P408" s="85"/>
      <c r="Q408" s="85"/>
      <c r="R408" s="85"/>
      <c r="S408" s="85"/>
      <c r="T408" s="86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401</v>
      </c>
      <c r="AU408" s="18" t="s">
        <v>78</v>
      </c>
    </row>
    <row r="409" s="15" customFormat="1">
      <c r="A409" s="15"/>
      <c r="B409" s="239"/>
      <c r="C409" s="240"/>
      <c r="D409" s="218" t="s">
        <v>126</v>
      </c>
      <c r="E409" s="241" t="s">
        <v>19</v>
      </c>
      <c r="F409" s="242" t="s">
        <v>443</v>
      </c>
      <c r="G409" s="240"/>
      <c r="H409" s="241" t="s">
        <v>19</v>
      </c>
      <c r="I409" s="243"/>
      <c r="J409" s="240"/>
      <c r="K409" s="240"/>
      <c r="L409" s="244"/>
      <c r="M409" s="245"/>
      <c r="N409" s="246"/>
      <c r="O409" s="246"/>
      <c r="P409" s="246"/>
      <c r="Q409" s="246"/>
      <c r="R409" s="246"/>
      <c r="S409" s="246"/>
      <c r="T409" s="247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48" t="s">
        <v>126</v>
      </c>
      <c r="AU409" s="248" t="s">
        <v>78</v>
      </c>
      <c r="AV409" s="15" t="s">
        <v>76</v>
      </c>
      <c r="AW409" s="15" t="s">
        <v>33</v>
      </c>
      <c r="AX409" s="15" t="s">
        <v>71</v>
      </c>
      <c r="AY409" s="248" t="s">
        <v>114</v>
      </c>
    </row>
    <row r="410" s="15" customFormat="1">
      <c r="A410" s="15"/>
      <c r="B410" s="239"/>
      <c r="C410" s="240"/>
      <c r="D410" s="218" t="s">
        <v>126</v>
      </c>
      <c r="E410" s="241" t="s">
        <v>19</v>
      </c>
      <c r="F410" s="242" t="s">
        <v>421</v>
      </c>
      <c r="G410" s="240"/>
      <c r="H410" s="241" t="s">
        <v>19</v>
      </c>
      <c r="I410" s="243"/>
      <c r="J410" s="240"/>
      <c r="K410" s="240"/>
      <c r="L410" s="244"/>
      <c r="M410" s="245"/>
      <c r="N410" s="246"/>
      <c r="O410" s="246"/>
      <c r="P410" s="246"/>
      <c r="Q410" s="246"/>
      <c r="R410" s="246"/>
      <c r="S410" s="246"/>
      <c r="T410" s="247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48" t="s">
        <v>126</v>
      </c>
      <c r="AU410" s="248" t="s">
        <v>78</v>
      </c>
      <c r="AV410" s="15" t="s">
        <v>76</v>
      </c>
      <c r="AW410" s="15" t="s">
        <v>33</v>
      </c>
      <c r="AX410" s="15" t="s">
        <v>71</v>
      </c>
      <c r="AY410" s="248" t="s">
        <v>114</v>
      </c>
    </row>
    <row r="411" s="13" customFormat="1">
      <c r="A411" s="13"/>
      <c r="B411" s="216"/>
      <c r="C411" s="217"/>
      <c r="D411" s="218" t="s">
        <v>126</v>
      </c>
      <c r="E411" s="219" t="s">
        <v>19</v>
      </c>
      <c r="F411" s="220" t="s">
        <v>76</v>
      </c>
      <c r="G411" s="217"/>
      <c r="H411" s="221">
        <v>1</v>
      </c>
      <c r="I411" s="222"/>
      <c r="J411" s="217"/>
      <c r="K411" s="217"/>
      <c r="L411" s="223"/>
      <c r="M411" s="224"/>
      <c r="N411" s="225"/>
      <c r="O411" s="225"/>
      <c r="P411" s="225"/>
      <c r="Q411" s="225"/>
      <c r="R411" s="225"/>
      <c r="S411" s="225"/>
      <c r="T411" s="226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27" t="s">
        <v>126</v>
      </c>
      <c r="AU411" s="227" t="s">
        <v>78</v>
      </c>
      <c r="AV411" s="13" t="s">
        <v>78</v>
      </c>
      <c r="AW411" s="13" t="s">
        <v>33</v>
      </c>
      <c r="AX411" s="13" t="s">
        <v>71</v>
      </c>
      <c r="AY411" s="227" t="s">
        <v>114</v>
      </c>
    </row>
    <row r="412" s="14" customFormat="1">
      <c r="A412" s="14"/>
      <c r="B412" s="228"/>
      <c r="C412" s="229"/>
      <c r="D412" s="218" t="s">
        <v>126</v>
      </c>
      <c r="E412" s="230" t="s">
        <v>19</v>
      </c>
      <c r="F412" s="231" t="s">
        <v>129</v>
      </c>
      <c r="G412" s="229"/>
      <c r="H412" s="232">
        <v>1</v>
      </c>
      <c r="I412" s="233"/>
      <c r="J412" s="229"/>
      <c r="K412" s="229"/>
      <c r="L412" s="234"/>
      <c r="M412" s="235"/>
      <c r="N412" s="236"/>
      <c r="O412" s="236"/>
      <c r="P412" s="236"/>
      <c r="Q412" s="236"/>
      <c r="R412" s="236"/>
      <c r="S412" s="236"/>
      <c r="T412" s="237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38" t="s">
        <v>126</v>
      </c>
      <c r="AU412" s="238" t="s">
        <v>78</v>
      </c>
      <c r="AV412" s="14" t="s">
        <v>122</v>
      </c>
      <c r="AW412" s="14" t="s">
        <v>33</v>
      </c>
      <c r="AX412" s="14" t="s">
        <v>76</v>
      </c>
      <c r="AY412" s="238" t="s">
        <v>114</v>
      </c>
    </row>
    <row r="413" s="2" customFormat="1" ht="24.15" customHeight="1">
      <c r="A413" s="39"/>
      <c r="B413" s="40"/>
      <c r="C413" s="249" t="s">
        <v>444</v>
      </c>
      <c r="D413" s="249" t="s">
        <v>145</v>
      </c>
      <c r="E413" s="250" t="s">
        <v>445</v>
      </c>
      <c r="F413" s="251" t="s">
        <v>446</v>
      </c>
      <c r="G413" s="252" t="s">
        <v>391</v>
      </c>
      <c r="H413" s="253">
        <v>4</v>
      </c>
      <c r="I413" s="254"/>
      <c r="J413" s="255">
        <f>ROUND(I413*H413,2)</f>
        <v>0</v>
      </c>
      <c r="K413" s="251" t="s">
        <v>212</v>
      </c>
      <c r="L413" s="256"/>
      <c r="M413" s="257" t="s">
        <v>19</v>
      </c>
      <c r="N413" s="258" t="s">
        <v>42</v>
      </c>
      <c r="O413" s="85"/>
      <c r="P413" s="207">
        <f>O413*H413</f>
        <v>0</v>
      </c>
      <c r="Q413" s="207">
        <v>0.02546</v>
      </c>
      <c r="R413" s="207">
        <f>Q413*H413</f>
        <v>0.10184</v>
      </c>
      <c r="S413" s="207">
        <v>0</v>
      </c>
      <c r="T413" s="208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09" t="s">
        <v>318</v>
      </c>
      <c r="AT413" s="209" t="s">
        <v>145</v>
      </c>
      <c r="AU413" s="209" t="s">
        <v>78</v>
      </c>
      <c r="AY413" s="18" t="s">
        <v>114</v>
      </c>
      <c r="BE413" s="210">
        <f>IF(N413="základní",J413,0)</f>
        <v>0</v>
      </c>
      <c r="BF413" s="210">
        <f>IF(N413="snížená",J413,0)</f>
        <v>0</v>
      </c>
      <c r="BG413" s="210">
        <f>IF(N413="zákl. přenesená",J413,0)</f>
        <v>0</v>
      </c>
      <c r="BH413" s="210">
        <f>IF(N413="sníž. přenesená",J413,0)</f>
        <v>0</v>
      </c>
      <c r="BI413" s="210">
        <f>IF(N413="nulová",J413,0)</f>
        <v>0</v>
      </c>
      <c r="BJ413" s="18" t="s">
        <v>76</v>
      </c>
      <c r="BK413" s="210">
        <f>ROUND(I413*H413,2)</f>
        <v>0</v>
      </c>
      <c r="BL413" s="18" t="s">
        <v>209</v>
      </c>
      <c r="BM413" s="209" t="s">
        <v>447</v>
      </c>
    </row>
    <row r="414" s="2" customFormat="1">
      <c r="A414" s="39"/>
      <c r="B414" s="40"/>
      <c r="C414" s="41"/>
      <c r="D414" s="218" t="s">
        <v>401</v>
      </c>
      <c r="E414" s="41"/>
      <c r="F414" s="260" t="s">
        <v>402</v>
      </c>
      <c r="G414" s="41"/>
      <c r="H414" s="41"/>
      <c r="I414" s="213"/>
      <c r="J414" s="41"/>
      <c r="K414" s="41"/>
      <c r="L414" s="45"/>
      <c r="M414" s="214"/>
      <c r="N414" s="215"/>
      <c r="O414" s="85"/>
      <c r="P414" s="85"/>
      <c r="Q414" s="85"/>
      <c r="R414" s="85"/>
      <c r="S414" s="85"/>
      <c r="T414" s="86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401</v>
      </c>
      <c r="AU414" s="18" t="s">
        <v>78</v>
      </c>
    </row>
    <row r="415" s="15" customFormat="1">
      <c r="A415" s="15"/>
      <c r="B415" s="239"/>
      <c r="C415" s="240"/>
      <c r="D415" s="218" t="s">
        <v>126</v>
      </c>
      <c r="E415" s="241" t="s">
        <v>19</v>
      </c>
      <c r="F415" s="242" t="s">
        <v>393</v>
      </c>
      <c r="G415" s="240"/>
      <c r="H415" s="241" t="s">
        <v>19</v>
      </c>
      <c r="I415" s="243"/>
      <c r="J415" s="240"/>
      <c r="K415" s="240"/>
      <c r="L415" s="244"/>
      <c r="M415" s="245"/>
      <c r="N415" s="246"/>
      <c r="O415" s="246"/>
      <c r="P415" s="246"/>
      <c r="Q415" s="246"/>
      <c r="R415" s="246"/>
      <c r="S415" s="246"/>
      <c r="T415" s="247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48" t="s">
        <v>126</v>
      </c>
      <c r="AU415" s="248" t="s">
        <v>78</v>
      </c>
      <c r="AV415" s="15" t="s">
        <v>76</v>
      </c>
      <c r="AW415" s="15" t="s">
        <v>33</v>
      </c>
      <c r="AX415" s="15" t="s">
        <v>71</v>
      </c>
      <c r="AY415" s="248" t="s">
        <v>114</v>
      </c>
    </row>
    <row r="416" s="15" customFormat="1">
      <c r="A416" s="15"/>
      <c r="B416" s="239"/>
      <c r="C416" s="240"/>
      <c r="D416" s="218" t="s">
        <v>126</v>
      </c>
      <c r="E416" s="241" t="s">
        <v>19</v>
      </c>
      <c r="F416" s="242" t="s">
        <v>422</v>
      </c>
      <c r="G416" s="240"/>
      <c r="H416" s="241" t="s">
        <v>19</v>
      </c>
      <c r="I416" s="243"/>
      <c r="J416" s="240"/>
      <c r="K416" s="240"/>
      <c r="L416" s="244"/>
      <c r="M416" s="245"/>
      <c r="N416" s="246"/>
      <c r="O416" s="246"/>
      <c r="P416" s="246"/>
      <c r="Q416" s="246"/>
      <c r="R416" s="246"/>
      <c r="S416" s="246"/>
      <c r="T416" s="247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48" t="s">
        <v>126</v>
      </c>
      <c r="AU416" s="248" t="s">
        <v>78</v>
      </c>
      <c r="AV416" s="15" t="s">
        <v>76</v>
      </c>
      <c r="AW416" s="15" t="s">
        <v>33</v>
      </c>
      <c r="AX416" s="15" t="s">
        <v>71</v>
      </c>
      <c r="AY416" s="248" t="s">
        <v>114</v>
      </c>
    </row>
    <row r="417" s="13" customFormat="1">
      <c r="A417" s="13"/>
      <c r="B417" s="216"/>
      <c r="C417" s="217"/>
      <c r="D417" s="218" t="s">
        <v>126</v>
      </c>
      <c r="E417" s="219" t="s">
        <v>19</v>
      </c>
      <c r="F417" s="220" t="s">
        <v>122</v>
      </c>
      <c r="G417" s="217"/>
      <c r="H417" s="221">
        <v>4</v>
      </c>
      <c r="I417" s="222"/>
      <c r="J417" s="217"/>
      <c r="K417" s="217"/>
      <c r="L417" s="223"/>
      <c r="M417" s="224"/>
      <c r="N417" s="225"/>
      <c r="O417" s="225"/>
      <c r="P417" s="225"/>
      <c r="Q417" s="225"/>
      <c r="R417" s="225"/>
      <c r="S417" s="225"/>
      <c r="T417" s="226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27" t="s">
        <v>126</v>
      </c>
      <c r="AU417" s="227" t="s">
        <v>78</v>
      </c>
      <c r="AV417" s="13" t="s">
        <v>78</v>
      </c>
      <c r="AW417" s="13" t="s">
        <v>33</v>
      </c>
      <c r="AX417" s="13" t="s">
        <v>71</v>
      </c>
      <c r="AY417" s="227" t="s">
        <v>114</v>
      </c>
    </row>
    <row r="418" s="14" customFormat="1">
      <c r="A418" s="14"/>
      <c r="B418" s="228"/>
      <c r="C418" s="229"/>
      <c r="D418" s="218" t="s">
        <v>126</v>
      </c>
      <c r="E418" s="230" t="s">
        <v>19</v>
      </c>
      <c r="F418" s="231" t="s">
        <v>129</v>
      </c>
      <c r="G418" s="229"/>
      <c r="H418" s="232">
        <v>4</v>
      </c>
      <c r="I418" s="233"/>
      <c r="J418" s="229"/>
      <c r="K418" s="229"/>
      <c r="L418" s="234"/>
      <c r="M418" s="235"/>
      <c r="N418" s="236"/>
      <c r="O418" s="236"/>
      <c r="P418" s="236"/>
      <c r="Q418" s="236"/>
      <c r="R418" s="236"/>
      <c r="S418" s="236"/>
      <c r="T418" s="237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38" t="s">
        <v>126</v>
      </c>
      <c r="AU418" s="238" t="s">
        <v>78</v>
      </c>
      <c r="AV418" s="14" t="s">
        <v>122</v>
      </c>
      <c r="AW418" s="14" t="s">
        <v>33</v>
      </c>
      <c r="AX418" s="14" t="s">
        <v>76</v>
      </c>
      <c r="AY418" s="238" t="s">
        <v>114</v>
      </c>
    </row>
    <row r="419" s="2" customFormat="1" ht="24.15" customHeight="1">
      <c r="A419" s="39"/>
      <c r="B419" s="40"/>
      <c r="C419" s="249" t="s">
        <v>448</v>
      </c>
      <c r="D419" s="249" t="s">
        <v>145</v>
      </c>
      <c r="E419" s="250" t="s">
        <v>449</v>
      </c>
      <c r="F419" s="251" t="s">
        <v>450</v>
      </c>
      <c r="G419" s="252" t="s">
        <v>391</v>
      </c>
      <c r="H419" s="253">
        <v>2</v>
      </c>
      <c r="I419" s="254"/>
      <c r="J419" s="255">
        <f>ROUND(I419*H419,2)</f>
        <v>0</v>
      </c>
      <c r="K419" s="251" t="s">
        <v>212</v>
      </c>
      <c r="L419" s="256"/>
      <c r="M419" s="257" t="s">
        <v>19</v>
      </c>
      <c r="N419" s="258" t="s">
        <v>42</v>
      </c>
      <c r="O419" s="85"/>
      <c r="P419" s="207">
        <f>O419*H419</f>
        <v>0</v>
      </c>
      <c r="Q419" s="207">
        <v>0.02546</v>
      </c>
      <c r="R419" s="207">
        <f>Q419*H419</f>
        <v>0.05092</v>
      </c>
      <c r="S419" s="207">
        <v>0</v>
      </c>
      <c r="T419" s="208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09" t="s">
        <v>318</v>
      </c>
      <c r="AT419" s="209" t="s">
        <v>145</v>
      </c>
      <c r="AU419" s="209" t="s">
        <v>78</v>
      </c>
      <c r="AY419" s="18" t="s">
        <v>114</v>
      </c>
      <c r="BE419" s="210">
        <f>IF(N419="základní",J419,0)</f>
        <v>0</v>
      </c>
      <c r="BF419" s="210">
        <f>IF(N419="snížená",J419,0)</f>
        <v>0</v>
      </c>
      <c r="BG419" s="210">
        <f>IF(N419="zákl. přenesená",J419,0)</f>
        <v>0</v>
      </c>
      <c r="BH419" s="210">
        <f>IF(N419="sníž. přenesená",J419,0)</f>
        <v>0</v>
      </c>
      <c r="BI419" s="210">
        <f>IF(N419="nulová",J419,0)</f>
        <v>0</v>
      </c>
      <c r="BJ419" s="18" t="s">
        <v>76</v>
      </c>
      <c r="BK419" s="210">
        <f>ROUND(I419*H419,2)</f>
        <v>0</v>
      </c>
      <c r="BL419" s="18" t="s">
        <v>209</v>
      </c>
      <c r="BM419" s="209" t="s">
        <v>451</v>
      </c>
    </row>
    <row r="420" s="2" customFormat="1">
      <c r="A420" s="39"/>
      <c r="B420" s="40"/>
      <c r="C420" s="41"/>
      <c r="D420" s="218" t="s">
        <v>401</v>
      </c>
      <c r="E420" s="41"/>
      <c r="F420" s="260" t="s">
        <v>402</v>
      </c>
      <c r="G420" s="41"/>
      <c r="H420" s="41"/>
      <c r="I420" s="213"/>
      <c r="J420" s="41"/>
      <c r="K420" s="41"/>
      <c r="L420" s="45"/>
      <c r="M420" s="214"/>
      <c r="N420" s="215"/>
      <c r="O420" s="85"/>
      <c r="P420" s="85"/>
      <c r="Q420" s="85"/>
      <c r="R420" s="85"/>
      <c r="S420" s="85"/>
      <c r="T420" s="86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401</v>
      </c>
      <c r="AU420" s="18" t="s">
        <v>78</v>
      </c>
    </row>
    <row r="421" s="15" customFormat="1">
      <c r="A421" s="15"/>
      <c r="B421" s="239"/>
      <c r="C421" s="240"/>
      <c r="D421" s="218" t="s">
        <v>126</v>
      </c>
      <c r="E421" s="241" t="s">
        <v>19</v>
      </c>
      <c r="F421" s="242" t="s">
        <v>393</v>
      </c>
      <c r="G421" s="240"/>
      <c r="H421" s="241" t="s">
        <v>19</v>
      </c>
      <c r="I421" s="243"/>
      <c r="J421" s="240"/>
      <c r="K421" s="240"/>
      <c r="L421" s="244"/>
      <c r="M421" s="245"/>
      <c r="N421" s="246"/>
      <c r="O421" s="246"/>
      <c r="P421" s="246"/>
      <c r="Q421" s="246"/>
      <c r="R421" s="246"/>
      <c r="S421" s="246"/>
      <c r="T421" s="247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48" t="s">
        <v>126</v>
      </c>
      <c r="AU421" s="248" t="s">
        <v>78</v>
      </c>
      <c r="AV421" s="15" t="s">
        <v>76</v>
      </c>
      <c r="AW421" s="15" t="s">
        <v>33</v>
      </c>
      <c r="AX421" s="15" t="s">
        <v>71</v>
      </c>
      <c r="AY421" s="248" t="s">
        <v>114</v>
      </c>
    </row>
    <row r="422" s="15" customFormat="1">
      <c r="A422" s="15"/>
      <c r="B422" s="239"/>
      <c r="C422" s="240"/>
      <c r="D422" s="218" t="s">
        <v>126</v>
      </c>
      <c r="E422" s="241" t="s">
        <v>19</v>
      </c>
      <c r="F422" s="242" t="s">
        <v>426</v>
      </c>
      <c r="G422" s="240"/>
      <c r="H422" s="241" t="s">
        <v>19</v>
      </c>
      <c r="I422" s="243"/>
      <c r="J422" s="240"/>
      <c r="K422" s="240"/>
      <c r="L422" s="244"/>
      <c r="M422" s="245"/>
      <c r="N422" s="246"/>
      <c r="O422" s="246"/>
      <c r="P422" s="246"/>
      <c r="Q422" s="246"/>
      <c r="R422" s="246"/>
      <c r="S422" s="246"/>
      <c r="T422" s="247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48" t="s">
        <v>126</v>
      </c>
      <c r="AU422" s="248" t="s">
        <v>78</v>
      </c>
      <c r="AV422" s="15" t="s">
        <v>76</v>
      </c>
      <c r="AW422" s="15" t="s">
        <v>33</v>
      </c>
      <c r="AX422" s="15" t="s">
        <v>71</v>
      </c>
      <c r="AY422" s="248" t="s">
        <v>114</v>
      </c>
    </row>
    <row r="423" s="13" customFormat="1">
      <c r="A423" s="13"/>
      <c r="B423" s="216"/>
      <c r="C423" s="217"/>
      <c r="D423" s="218" t="s">
        <v>126</v>
      </c>
      <c r="E423" s="219" t="s">
        <v>19</v>
      </c>
      <c r="F423" s="220" t="s">
        <v>78</v>
      </c>
      <c r="G423" s="217"/>
      <c r="H423" s="221">
        <v>2</v>
      </c>
      <c r="I423" s="222"/>
      <c r="J423" s="217"/>
      <c r="K423" s="217"/>
      <c r="L423" s="223"/>
      <c r="M423" s="224"/>
      <c r="N423" s="225"/>
      <c r="O423" s="225"/>
      <c r="P423" s="225"/>
      <c r="Q423" s="225"/>
      <c r="R423" s="225"/>
      <c r="S423" s="225"/>
      <c r="T423" s="226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27" t="s">
        <v>126</v>
      </c>
      <c r="AU423" s="227" t="s">
        <v>78</v>
      </c>
      <c r="AV423" s="13" t="s">
        <v>78</v>
      </c>
      <c r="AW423" s="13" t="s">
        <v>33</v>
      </c>
      <c r="AX423" s="13" t="s">
        <v>71</v>
      </c>
      <c r="AY423" s="227" t="s">
        <v>114</v>
      </c>
    </row>
    <row r="424" s="14" customFormat="1">
      <c r="A424" s="14"/>
      <c r="B424" s="228"/>
      <c r="C424" s="229"/>
      <c r="D424" s="218" t="s">
        <v>126</v>
      </c>
      <c r="E424" s="230" t="s">
        <v>19</v>
      </c>
      <c r="F424" s="231" t="s">
        <v>129</v>
      </c>
      <c r="G424" s="229"/>
      <c r="H424" s="232">
        <v>2</v>
      </c>
      <c r="I424" s="233"/>
      <c r="J424" s="229"/>
      <c r="K424" s="229"/>
      <c r="L424" s="234"/>
      <c r="M424" s="235"/>
      <c r="N424" s="236"/>
      <c r="O424" s="236"/>
      <c r="P424" s="236"/>
      <c r="Q424" s="236"/>
      <c r="R424" s="236"/>
      <c r="S424" s="236"/>
      <c r="T424" s="237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38" t="s">
        <v>126</v>
      </c>
      <c r="AU424" s="238" t="s">
        <v>78</v>
      </c>
      <c r="AV424" s="14" t="s">
        <v>122</v>
      </c>
      <c r="AW424" s="14" t="s">
        <v>33</v>
      </c>
      <c r="AX424" s="14" t="s">
        <v>76</v>
      </c>
      <c r="AY424" s="238" t="s">
        <v>114</v>
      </c>
    </row>
    <row r="425" s="2" customFormat="1" ht="24.15" customHeight="1">
      <c r="A425" s="39"/>
      <c r="B425" s="40"/>
      <c r="C425" s="249" t="s">
        <v>452</v>
      </c>
      <c r="D425" s="249" t="s">
        <v>145</v>
      </c>
      <c r="E425" s="250" t="s">
        <v>453</v>
      </c>
      <c r="F425" s="251" t="s">
        <v>454</v>
      </c>
      <c r="G425" s="252" t="s">
        <v>391</v>
      </c>
      <c r="H425" s="253">
        <v>2</v>
      </c>
      <c r="I425" s="254"/>
      <c r="J425" s="255">
        <f>ROUND(I425*H425,2)</f>
        <v>0</v>
      </c>
      <c r="K425" s="251" t="s">
        <v>212</v>
      </c>
      <c r="L425" s="256"/>
      <c r="M425" s="257" t="s">
        <v>19</v>
      </c>
      <c r="N425" s="258" t="s">
        <v>42</v>
      </c>
      <c r="O425" s="85"/>
      <c r="P425" s="207">
        <f>O425*H425</f>
        <v>0</v>
      </c>
      <c r="Q425" s="207">
        <v>0.02546</v>
      </c>
      <c r="R425" s="207">
        <f>Q425*H425</f>
        <v>0.05092</v>
      </c>
      <c r="S425" s="207">
        <v>0</v>
      </c>
      <c r="T425" s="208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09" t="s">
        <v>318</v>
      </c>
      <c r="AT425" s="209" t="s">
        <v>145</v>
      </c>
      <c r="AU425" s="209" t="s">
        <v>78</v>
      </c>
      <c r="AY425" s="18" t="s">
        <v>114</v>
      </c>
      <c r="BE425" s="210">
        <f>IF(N425="základní",J425,0)</f>
        <v>0</v>
      </c>
      <c r="BF425" s="210">
        <f>IF(N425="snížená",J425,0)</f>
        <v>0</v>
      </c>
      <c r="BG425" s="210">
        <f>IF(N425="zákl. přenesená",J425,0)</f>
        <v>0</v>
      </c>
      <c r="BH425" s="210">
        <f>IF(N425="sníž. přenesená",J425,0)</f>
        <v>0</v>
      </c>
      <c r="BI425" s="210">
        <f>IF(N425="nulová",J425,0)</f>
        <v>0</v>
      </c>
      <c r="BJ425" s="18" t="s">
        <v>76</v>
      </c>
      <c r="BK425" s="210">
        <f>ROUND(I425*H425,2)</f>
        <v>0</v>
      </c>
      <c r="BL425" s="18" t="s">
        <v>209</v>
      </c>
      <c r="BM425" s="209" t="s">
        <v>455</v>
      </c>
    </row>
    <row r="426" s="2" customFormat="1">
      <c r="A426" s="39"/>
      <c r="B426" s="40"/>
      <c r="C426" s="41"/>
      <c r="D426" s="218" t="s">
        <v>401</v>
      </c>
      <c r="E426" s="41"/>
      <c r="F426" s="260" t="s">
        <v>402</v>
      </c>
      <c r="G426" s="41"/>
      <c r="H426" s="41"/>
      <c r="I426" s="213"/>
      <c r="J426" s="41"/>
      <c r="K426" s="41"/>
      <c r="L426" s="45"/>
      <c r="M426" s="214"/>
      <c r="N426" s="215"/>
      <c r="O426" s="85"/>
      <c r="P426" s="85"/>
      <c r="Q426" s="85"/>
      <c r="R426" s="85"/>
      <c r="S426" s="85"/>
      <c r="T426" s="86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401</v>
      </c>
      <c r="AU426" s="18" t="s">
        <v>78</v>
      </c>
    </row>
    <row r="427" s="15" customFormat="1">
      <c r="A427" s="15"/>
      <c r="B427" s="239"/>
      <c r="C427" s="240"/>
      <c r="D427" s="218" t="s">
        <v>126</v>
      </c>
      <c r="E427" s="241" t="s">
        <v>19</v>
      </c>
      <c r="F427" s="242" t="s">
        <v>393</v>
      </c>
      <c r="G427" s="240"/>
      <c r="H427" s="241" t="s">
        <v>19</v>
      </c>
      <c r="I427" s="243"/>
      <c r="J427" s="240"/>
      <c r="K427" s="240"/>
      <c r="L427" s="244"/>
      <c r="M427" s="245"/>
      <c r="N427" s="246"/>
      <c r="O427" s="246"/>
      <c r="P427" s="246"/>
      <c r="Q427" s="246"/>
      <c r="R427" s="246"/>
      <c r="S427" s="246"/>
      <c r="T427" s="247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48" t="s">
        <v>126</v>
      </c>
      <c r="AU427" s="248" t="s">
        <v>78</v>
      </c>
      <c r="AV427" s="15" t="s">
        <v>76</v>
      </c>
      <c r="AW427" s="15" t="s">
        <v>33</v>
      </c>
      <c r="AX427" s="15" t="s">
        <v>71</v>
      </c>
      <c r="AY427" s="248" t="s">
        <v>114</v>
      </c>
    </row>
    <row r="428" s="15" customFormat="1">
      <c r="A428" s="15"/>
      <c r="B428" s="239"/>
      <c r="C428" s="240"/>
      <c r="D428" s="218" t="s">
        <v>126</v>
      </c>
      <c r="E428" s="241" t="s">
        <v>19</v>
      </c>
      <c r="F428" s="242" t="s">
        <v>416</v>
      </c>
      <c r="G428" s="240"/>
      <c r="H428" s="241" t="s">
        <v>19</v>
      </c>
      <c r="I428" s="243"/>
      <c r="J428" s="240"/>
      <c r="K428" s="240"/>
      <c r="L428" s="244"/>
      <c r="M428" s="245"/>
      <c r="N428" s="246"/>
      <c r="O428" s="246"/>
      <c r="P428" s="246"/>
      <c r="Q428" s="246"/>
      <c r="R428" s="246"/>
      <c r="S428" s="246"/>
      <c r="T428" s="247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48" t="s">
        <v>126</v>
      </c>
      <c r="AU428" s="248" t="s">
        <v>78</v>
      </c>
      <c r="AV428" s="15" t="s">
        <v>76</v>
      </c>
      <c r="AW428" s="15" t="s">
        <v>33</v>
      </c>
      <c r="AX428" s="15" t="s">
        <v>71</v>
      </c>
      <c r="AY428" s="248" t="s">
        <v>114</v>
      </c>
    </row>
    <row r="429" s="13" customFormat="1">
      <c r="A429" s="13"/>
      <c r="B429" s="216"/>
      <c r="C429" s="217"/>
      <c r="D429" s="218" t="s">
        <v>126</v>
      </c>
      <c r="E429" s="219" t="s">
        <v>19</v>
      </c>
      <c r="F429" s="220" t="s">
        <v>78</v>
      </c>
      <c r="G429" s="217"/>
      <c r="H429" s="221">
        <v>2</v>
      </c>
      <c r="I429" s="222"/>
      <c r="J429" s="217"/>
      <c r="K429" s="217"/>
      <c r="L429" s="223"/>
      <c r="M429" s="224"/>
      <c r="N429" s="225"/>
      <c r="O429" s="225"/>
      <c r="P429" s="225"/>
      <c r="Q429" s="225"/>
      <c r="R429" s="225"/>
      <c r="S429" s="225"/>
      <c r="T429" s="226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27" t="s">
        <v>126</v>
      </c>
      <c r="AU429" s="227" t="s">
        <v>78</v>
      </c>
      <c r="AV429" s="13" t="s">
        <v>78</v>
      </c>
      <c r="AW429" s="13" t="s">
        <v>33</v>
      </c>
      <c r="AX429" s="13" t="s">
        <v>71</v>
      </c>
      <c r="AY429" s="227" t="s">
        <v>114</v>
      </c>
    </row>
    <row r="430" s="14" customFormat="1">
      <c r="A430" s="14"/>
      <c r="B430" s="228"/>
      <c r="C430" s="229"/>
      <c r="D430" s="218" t="s">
        <v>126</v>
      </c>
      <c r="E430" s="230" t="s">
        <v>19</v>
      </c>
      <c r="F430" s="231" t="s">
        <v>129</v>
      </c>
      <c r="G430" s="229"/>
      <c r="H430" s="232">
        <v>2</v>
      </c>
      <c r="I430" s="233"/>
      <c r="J430" s="229"/>
      <c r="K430" s="229"/>
      <c r="L430" s="234"/>
      <c r="M430" s="235"/>
      <c r="N430" s="236"/>
      <c r="O430" s="236"/>
      <c r="P430" s="236"/>
      <c r="Q430" s="236"/>
      <c r="R430" s="236"/>
      <c r="S430" s="236"/>
      <c r="T430" s="237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38" t="s">
        <v>126</v>
      </c>
      <c r="AU430" s="238" t="s">
        <v>78</v>
      </c>
      <c r="AV430" s="14" t="s">
        <v>122</v>
      </c>
      <c r="AW430" s="14" t="s">
        <v>33</v>
      </c>
      <c r="AX430" s="14" t="s">
        <v>76</v>
      </c>
      <c r="AY430" s="238" t="s">
        <v>114</v>
      </c>
    </row>
    <row r="431" s="2" customFormat="1" ht="24.15" customHeight="1">
      <c r="A431" s="39"/>
      <c r="B431" s="40"/>
      <c r="C431" s="249" t="s">
        <v>456</v>
      </c>
      <c r="D431" s="249" t="s">
        <v>145</v>
      </c>
      <c r="E431" s="250" t="s">
        <v>457</v>
      </c>
      <c r="F431" s="251" t="s">
        <v>458</v>
      </c>
      <c r="G431" s="252" t="s">
        <v>391</v>
      </c>
      <c r="H431" s="253">
        <v>2</v>
      </c>
      <c r="I431" s="254"/>
      <c r="J431" s="255">
        <f>ROUND(I431*H431,2)</f>
        <v>0</v>
      </c>
      <c r="K431" s="251" t="s">
        <v>212</v>
      </c>
      <c r="L431" s="256"/>
      <c r="M431" s="257" t="s">
        <v>19</v>
      </c>
      <c r="N431" s="258" t="s">
        <v>42</v>
      </c>
      <c r="O431" s="85"/>
      <c r="P431" s="207">
        <f>O431*H431</f>
        <v>0</v>
      </c>
      <c r="Q431" s="207">
        <v>0.02546</v>
      </c>
      <c r="R431" s="207">
        <f>Q431*H431</f>
        <v>0.05092</v>
      </c>
      <c r="S431" s="207">
        <v>0</v>
      </c>
      <c r="T431" s="208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09" t="s">
        <v>318</v>
      </c>
      <c r="AT431" s="209" t="s">
        <v>145</v>
      </c>
      <c r="AU431" s="209" t="s">
        <v>78</v>
      </c>
      <c r="AY431" s="18" t="s">
        <v>114</v>
      </c>
      <c r="BE431" s="210">
        <f>IF(N431="základní",J431,0)</f>
        <v>0</v>
      </c>
      <c r="BF431" s="210">
        <f>IF(N431="snížená",J431,0)</f>
        <v>0</v>
      </c>
      <c r="BG431" s="210">
        <f>IF(N431="zákl. přenesená",J431,0)</f>
        <v>0</v>
      </c>
      <c r="BH431" s="210">
        <f>IF(N431="sníž. přenesená",J431,0)</f>
        <v>0</v>
      </c>
      <c r="BI431" s="210">
        <f>IF(N431="nulová",J431,0)</f>
        <v>0</v>
      </c>
      <c r="BJ431" s="18" t="s">
        <v>76</v>
      </c>
      <c r="BK431" s="210">
        <f>ROUND(I431*H431,2)</f>
        <v>0</v>
      </c>
      <c r="BL431" s="18" t="s">
        <v>209</v>
      </c>
      <c r="BM431" s="209" t="s">
        <v>459</v>
      </c>
    </row>
    <row r="432" s="2" customFormat="1">
      <c r="A432" s="39"/>
      <c r="B432" s="40"/>
      <c r="C432" s="41"/>
      <c r="D432" s="218" t="s">
        <v>401</v>
      </c>
      <c r="E432" s="41"/>
      <c r="F432" s="260" t="s">
        <v>402</v>
      </c>
      <c r="G432" s="41"/>
      <c r="H432" s="41"/>
      <c r="I432" s="213"/>
      <c r="J432" s="41"/>
      <c r="K432" s="41"/>
      <c r="L432" s="45"/>
      <c r="M432" s="214"/>
      <c r="N432" s="215"/>
      <c r="O432" s="85"/>
      <c r="P432" s="85"/>
      <c r="Q432" s="85"/>
      <c r="R432" s="85"/>
      <c r="S432" s="85"/>
      <c r="T432" s="86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401</v>
      </c>
      <c r="AU432" s="18" t="s">
        <v>78</v>
      </c>
    </row>
    <row r="433" s="15" customFormat="1">
      <c r="A433" s="15"/>
      <c r="B433" s="239"/>
      <c r="C433" s="240"/>
      <c r="D433" s="218" t="s">
        <v>126</v>
      </c>
      <c r="E433" s="241" t="s">
        <v>19</v>
      </c>
      <c r="F433" s="242" t="s">
        <v>393</v>
      </c>
      <c r="G433" s="240"/>
      <c r="H433" s="241" t="s">
        <v>19</v>
      </c>
      <c r="I433" s="243"/>
      <c r="J433" s="240"/>
      <c r="K433" s="240"/>
      <c r="L433" s="244"/>
      <c r="M433" s="245"/>
      <c r="N433" s="246"/>
      <c r="O433" s="246"/>
      <c r="P433" s="246"/>
      <c r="Q433" s="246"/>
      <c r="R433" s="246"/>
      <c r="S433" s="246"/>
      <c r="T433" s="247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48" t="s">
        <v>126</v>
      </c>
      <c r="AU433" s="248" t="s">
        <v>78</v>
      </c>
      <c r="AV433" s="15" t="s">
        <v>76</v>
      </c>
      <c r="AW433" s="15" t="s">
        <v>33</v>
      </c>
      <c r="AX433" s="15" t="s">
        <v>71</v>
      </c>
      <c r="AY433" s="248" t="s">
        <v>114</v>
      </c>
    </row>
    <row r="434" s="15" customFormat="1">
      <c r="A434" s="15"/>
      <c r="B434" s="239"/>
      <c r="C434" s="240"/>
      <c r="D434" s="218" t="s">
        <v>126</v>
      </c>
      <c r="E434" s="241" t="s">
        <v>19</v>
      </c>
      <c r="F434" s="242" t="s">
        <v>419</v>
      </c>
      <c r="G434" s="240"/>
      <c r="H434" s="241" t="s">
        <v>19</v>
      </c>
      <c r="I434" s="243"/>
      <c r="J434" s="240"/>
      <c r="K434" s="240"/>
      <c r="L434" s="244"/>
      <c r="M434" s="245"/>
      <c r="N434" s="246"/>
      <c r="O434" s="246"/>
      <c r="P434" s="246"/>
      <c r="Q434" s="246"/>
      <c r="R434" s="246"/>
      <c r="S434" s="246"/>
      <c r="T434" s="247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48" t="s">
        <v>126</v>
      </c>
      <c r="AU434" s="248" t="s">
        <v>78</v>
      </c>
      <c r="AV434" s="15" t="s">
        <v>76</v>
      </c>
      <c r="AW434" s="15" t="s">
        <v>33</v>
      </c>
      <c r="AX434" s="15" t="s">
        <v>71</v>
      </c>
      <c r="AY434" s="248" t="s">
        <v>114</v>
      </c>
    </row>
    <row r="435" s="13" customFormat="1">
      <c r="A435" s="13"/>
      <c r="B435" s="216"/>
      <c r="C435" s="217"/>
      <c r="D435" s="218" t="s">
        <v>126</v>
      </c>
      <c r="E435" s="219" t="s">
        <v>19</v>
      </c>
      <c r="F435" s="220" t="s">
        <v>78</v>
      </c>
      <c r="G435" s="217"/>
      <c r="H435" s="221">
        <v>2</v>
      </c>
      <c r="I435" s="222"/>
      <c r="J435" s="217"/>
      <c r="K435" s="217"/>
      <c r="L435" s="223"/>
      <c r="M435" s="224"/>
      <c r="N435" s="225"/>
      <c r="O435" s="225"/>
      <c r="P435" s="225"/>
      <c r="Q435" s="225"/>
      <c r="R435" s="225"/>
      <c r="S435" s="225"/>
      <c r="T435" s="226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27" t="s">
        <v>126</v>
      </c>
      <c r="AU435" s="227" t="s">
        <v>78</v>
      </c>
      <c r="AV435" s="13" t="s">
        <v>78</v>
      </c>
      <c r="AW435" s="13" t="s">
        <v>33</v>
      </c>
      <c r="AX435" s="13" t="s">
        <v>71</v>
      </c>
      <c r="AY435" s="227" t="s">
        <v>114</v>
      </c>
    </row>
    <row r="436" s="14" customFormat="1">
      <c r="A436" s="14"/>
      <c r="B436" s="228"/>
      <c r="C436" s="229"/>
      <c r="D436" s="218" t="s">
        <v>126</v>
      </c>
      <c r="E436" s="230" t="s">
        <v>19</v>
      </c>
      <c r="F436" s="231" t="s">
        <v>129</v>
      </c>
      <c r="G436" s="229"/>
      <c r="H436" s="232">
        <v>2</v>
      </c>
      <c r="I436" s="233"/>
      <c r="J436" s="229"/>
      <c r="K436" s="229"/>
      <c r="L436" s="234"/>
      <c r="M436" s="235"/>
      <c r="N436" s="236"/>
      <c r="O436" s="236"/>
      <c r="P436" s="236"/>
      <c r="Q436" s="236"/>
      <c r="R436" s="236"/>
      <c r="S436" s="236"/>
      <c r="T436" s="237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38" t="s">
        <v>126</v>
      </c>
      <c r="AU436" s="238" t="s">
        <v>78</v>
      </c>
      <c r="AV436" s="14" t="s">
        <v>122</v>
      </c>
      <c r="AW436" s="14" t="s">
        <v>33</v>
      </c>
      <c r="AX436" s="14" t="s">
        <v>76</v>
      </c>
      <c r="AY436" s="238" t="s">
        <v>114</v>
      </c>
    </row>
    <row r="437" s="2" customFormat="1" ht="24.15" customHeight="1">
      <c r="A437" s="39"/>
      <c r="B437" s="40"/>
      <c r="C437" s="249" t="s">
        <v>460</v>
      </c>
      <c r="D437" s="249" t="s">
        <v>145</v>
      </c>
      <c r="E437" s="250" t="s">
        <v>461</v>
      </c>
      <c r="F437" s="251" t="s">
        <v>462</v>
      </c>
      <c r="G437" s="252" t="s">
        <v>391</v>
      </c>
      <c r="H437" s="253">
        <v>3</v>
      </c>
      <c r="I437" s="254"/>
      <c r="J437" s="255">
        <f>ROUND(I437*H437,2)</f>
        <v>0</v>
      </c>
      <c r="K437" s="251" t="s">
        <v>212</v>
      </c>
      <c r="L437" s="256"/>
      <c r="M437" s="257" t="s">
        <v>19</v>
      </c>
      <c r="N437" s="258" t="s">
        <v>42</v>
      </c>
      <c r="O437" s="85"/>
      <c r="P437" s="207">
        <f>O437*H437</f>
        <v>0</v>
      </c>
      <c r="Q437" s="207">
        <v>0.02546</v>
      </c>
      <c r="R437" s="207">
        <f>Q437*H437</f>
        <v>0.076380000000000003</v>
      </c>
      <c r="S437" s="207">
        <v>0</v>
      </c>
      <c r="T437" s="208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09" t="s">
        <v>318</v>
      </c>
      <c r="AT437" s="209" t="s">
        <v>145</v>
      </c>
      <c r="AU437" s="209" t="s">
        <v>78</v>
      </c>
      <c r="AY437" s="18" t="s">
        <v>114</v>
      </c>
      <c r="BE437" s="210">
        <f>IF(N437="základní",J437,0)</f>
        <v>0</v>
      </c>
      <c r="BF437" s="210">
        <f>IF(N437="snížená",J437,0)</f>
        <v>0</v>
      </c>
      <c r="BG437" s="210">
        <f>IF(N437="zákl. přenesená",J437,0)</f>
        <v>0</v>
      </c>
      <c r="BH437" s="210">
        <f>IF(N437="sníž. přenesená",J437,0)</f>
        <v>0</v>
      </c>
      <c r="BI437" s="210">
        <f>IF(N437="nulová",J437,0)</f>
        <v>0</v>
      </c>
      <c r="BJ437" s="18" t="s">
        <v>76</v>
      </c>
      <c r="BK437" s="210">
        <f>ROUND(I437*H437,2)</f>
        <v>0</v>
      </c>
      <c r="BL437" s="18" t="s">
        <v>209</v>
      </c>
      <c r="BM437" s="209" t="s">
        <v>463</v>
      </c>
    </row>
    <row r="438" s="2" customFormat="1">
      <c r="A438" s="39"/>
      <c r="B438" s="40"/>
      <c r="C438" s="41"/>
      <c r="D438" s="218" t="s">
        <v>401</v>
      </c>
      <c r="E438" s="41"/>
      <c r="F438" s="260" t="s">
        <v>402</v>
      </c>
      <c r="G438" s="41"/>
      <c r="H438" s="41"/>
      <c r="I438" s="213"/>
      <c r="J438" s="41"/>
      <c r="K438" s="41"/>
      <c r="L438" s="45"/>
      <c r="M438" s="214"/>
      <c r="N438" s="215"/>
      <c r="O438" s="85"/>
      <c r="P438" s="85"/>
      <c r="Q438" s="85"/>
      <c r="R438" s="85"/>
      <c r="S438" s="85"/>
      <c r="T438" s="86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401</v>
      </c>
      <c r="AU438" s="18" t="s">
        <v>78</v>
      </c>
    </row>
    <row r="439" s="15" customFormat="1">
      <c r="A439" s="15"/>
      <c r="B439" s="239"/>
      <c r="C439" s="240"/>
      <c r="D439" s="218" t="s">
        <v>126</v>
      </c>
      <c r="E439" s="241" t="s">
        <v>19</v>
      </c>
      <c r="F439" s="242" t="s">
        <v>393</v>
      </c>
      <c r="G439" s="240"/>
      <c r="H439" s="241" t="s">
        <v>19</v>
      </c>
      <c r="I439" s="243"/>
      <c r="J439" s="240"/>
      <c r="K439" s="240"/>
      <c r="L439" s="244"/>
      <c r="M439" s="245"/>
      <c r="N439" s="246"/>
      <c r="O439" s="246"/>
      <c r="P439" s="246"/>
      <c r="Q439" s="246"/>
      <c r="R439" s="246"/>
      <c r="S439" s="246"/>
      <c r="T439" s="247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48" t="s">
        <v>126</v>
      </c>
      <c r="AU439" s="248" t="s">
        <v>78</v>
      </c>
      <c r="AV439" s="15" t="s">
        <v>76</v>
      </c>
      <c r="AW439" s="15" t="s">
        <v>33</v>
      </c>
      <c r="AX439" s="15" t="s">
        <v>71</v>
      </c>
      <c r="AY439" s="248" t="s">
        <v>114</v>
      </c>
    </row>
    <row r="440" s="15" customFormat="1">
      <c r="A440" s="15"/>
      <c r="B440" s="239"/>
      <c r="C440" s="240"/>
      <c r="D440" s="218" t="s">
        <v>126</v>
      </c>
      <c r="E440" s="241" t="s">
        <v>19</v>
      </c>
      <c r="F440" s="242" t="s">
        <v>420</v>
      </c>
      <c r="G440" s="240"/>
      <c r="H440" s="241" t="s">
        <v>19</v>
      </c>
      <c r="I440" s="243"/>
      <c r="J440" s="240"/>
      <c r="K440" s="240"/>
      <c r="L440" s="244"/>
      <c r="M440" s="245"/>
      <c r="N440" s="246"/>
      <c r="O440" s="246"/>
      <c r="P440" s="246"/>
      <c r="Q440" s="246"/>
      <c r="R440" s="246"/>
      <c r="S440" s="246"/>
      <c r="T440" s="247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48" t="s">
        <v>126</v>
      </c>
      <c r="AU440" s="248" t="s">
        <v>78</v>
      </c>
      <c r="AV440" s="15" t="s">
        <v>76</v>
      </c>
      <c r="AW440" s="15" t="s">
        <v>33</v>
      </c>
      <c r="AX440" s="15" t="s">
        <v>71</v>
      </c>
      <c r="AY440" s="248" t="s">
        <v>114</v>
      </c>
    </row>
    <row r="441" s="13" customFormat="1">
      <c r="A441" s="13"/>
      <c r="B441" s="216"/>
      <c r="C441" s="217"/>
      <c r="D441" s="218" t="s">
        <v>126</v>
      </c>
      <c r="E441" s="219" t="s">
        <v>19</v>
      </c>
      <c r="F441" s="220" t="s">
        <v>137</v>
      </c>
      <c r="G441" s="217"/>
      <c r="H441" s="221">
        <v>3</v>
      </c>
      <c r="I441" s="222"/>
      <c r="J441" s="217"/>
      <c r="K441" s="217"/>
      <c r="L441" s="223"/>
      <c r="M441" s="224"/>
      <c r="N441" s="225"/>
      <c r="O441" s="225"/>
      <c r="P441" s="225"/>
      <c r="Q441" s="225"/>
      <c r="R441" s="225"/>
      <c r="S441" s="225"/>
      <c r="T441" s="226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27" t="s">
        <v>126</v>
      </c>
      <c r="AU441" s="227" t="s">
        <v>78</v>
      </c>
      <c r="AV441" s="13" t="s">
        <v>78</v>
      </c>
      <c r="AW441" s="13" t="s">
        <v>33</v>
      </c>
      <c r="AX441" s="13" t="s">
        <v>71</v>
      </c>
      <c r="AY441" s="227" t="s">
        <v>114</v>
      </c>
    </row>
    <row r="442" s="14" customFormat="1">
      <c r="A442" s="14"/>
      <c r="B442" s="228"/>
      <c r="C442" s="229"/>
      <c r="D442" s="218" t="s">
        <v>126</v>
      </c>
      <c r="E442" s="230" t="s">
        <v>19</v>
      </c>
      <c r="F442" s="231" t="s">
        <v>129</v>
      </c>
      <c r="G442" s="229"/>
      <c r="H442" s="232">
        <v>3</v>
      </c>
      <c r="I442" s="233"/>
      <c r="J442" s="229"/>
      <c r="K442" s="229"/>
      <c r="L442" s="234"/>
      <c r="M442" s="235"/>
      <c r="N442" s="236"/>
      <c r="O442" s="236"/>
      <c r="P442" s="236"/>
      <c r="Q442" s="236"/>
      <c r="R442" s="236"/>
      <c r="S442" s="236"/>
      <c r="T442" s="237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38" t="s">
        <v>126</v>
      </c>
      <c r="AU442" s="238" t="s">
        <v>78</v>
      </c>
      <c r="AV442" s="14" t="s">
        <v>122</v>
      </c>
      <c r="AW442" s="14" t="s">
        <v>33</v>
      </c>
      <c r="AX442" s="14" t="s">
        <v>76</v>
      </c>
      <c r="AY442" s="238" t="s">
        <v>114</v>
      </c>
    </row>
    <row r="443" s="2" customFormat="1" ht="24.15" customHeight="1">
      <c r="A443" s="39"/>
      <c r="B443" s="40"/>
      <c r="C443" s="249" t="s">
        <v>464</v>
      </c>
      <c r="D443" s="249" t="s">
        <v>145</v>
      </c>
      <c r="E443" s="250" t="s">
        <v>465</v>
      </c>
      <c r="F443" s="251" t="s">
        <v>466</v>
      </c>
      <c r="G443" s="252" t="s">
        <v>391</v>
      </c>
      <c r="H443" s="253">
        <v>1</v>
      </c>
      <c r="I443" s="254"/>
      <c r="J443" s="255">
        <f>ROUND(I443*H443,2)</f>
        <v>0</v>
      </c>
      <c r="K443" s="251" t="s">
        <v>212</v>
      </c>
      <c r="L443" s="256"/>
      <c r="M443" s="257" t="s">
        <v>19</v>
      </c>
      <c r="N443" s="258" t="s">
        <v>42</v>
      </c>
      <c r="O443" s="85"/>
      <c r="P443" s="207">
        <f>O443*H443</f>
        <v>0</v>
      </c>
      <c r="Q443" s="207">
        <v>0.02546</v>
      </c>
      <c r="R443" s="207">
        <f>Q443*H443</f>
        <v>0.02546</v>
      </c>
      <c r="S443" s="207">
        <v>0</v>
      </c>
      <c r="T443" s="208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09" t="s">
        <v>318</v>
      </c>
      <c r="AT443" s="209" t="s">
        <v>145</v>
      </c>
      <c r="AU443" s="209" t="s">
        <v>78</v>
      </c>
      <c r="AY443" s="18" t="s">
        <v>114</v>
      </c>
      <c r="BE443" s="210">
        <f>IF(N443="základní",J443,0)</f>
        <v>0</v>
      </c>
      <c r="BF443" s="210">
        <f>IF(N443="snížená",J443,0)</f>
        <v>0</v>
      </c>
      <c r="BG443" s="210">
        <f>IF(N443="zákl. přenesená",J443,0)</f>
        <v>0</v>
      </c>
      <c r="BH443" s="210">
        <f>IF(N443="sníž. přenesená",J443,0)</f>
        <v>0</v>
      </c>
      <c r="BI443" s="210">
        <f>IF(N443="nulová",J443,0)</f>
        <v>0</v>
      </c>
      <c r="BJ443" s="18" t="s">
        <v>76</v>
      </c>
      <c r="BK443" s="210">
        <f>ROUND(I443*H443,2)</f>
        <v>0</v>
      </c>
      <c r="BL443" s="18" t="s">
        <v>209</v>
      </c>
      <c r="BM443" s="209" t="s">
        <v>467</v>
      </c>
    </row>
    <row r="444" s="2" customFormat="1">
      <c r="A444" s="39"/>
      <c r="B444" s="40"/>
      <c r="C444" s="41"/>
      <c r="D444" s="218" t="s">
        <v>401</v>
      </c>
      <c r="E444" s="41"/>
      <c r="F444" s="260" t="s">
        <v>402</v>
      </c>
      <c r="G444" s="41"/>
      <c r="H444" s="41"/>
      <c r="I444" s="213"/>
      <c r="J444" s="41"/>
      <c r="K444" s="41"/>
      <c r="L444" s="45"/>
      <c r="M444" s="214"/>
      <c r="N444" s="215"/>
      <c r="O444" s="85"/>
      <c r="P444" s="85"/>
      <c r="Q444" s="85"/>
      <c r="R444" s="85"/>
      <c r="S444" s="85"/>
      <c r="T444" s="86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401</v>
      </c>
      <c r="AU444" s="18" t="s">
        <v>78</v>
      </c>
    </row>
    <row r="445" s="15" customFormat="1">
      <c r="A445" s="15"/>
      <c r="B445" s="239"/>
      <c r="C445" s="240"/>
      <c r="D445" s="218" t="s">
        <v>126</v>
      </c>
      <c r="E445" s="241" t="s">
        <v>19</v>
      </c>
      <c r="F445" s="242" t="s">
        <v>393</v>
      </c>
      <c r="G445" s="240"/>
      <c r="H445" s="241" t="s">
        <v>19</v>
      </c>
      <c r="I445" s="243"/>
      <c r="J445" s="240"/>
      <c r="K445" s="240"/>
      <c r="L445" s="244"/>
      <c r="M445" s="245"/>
      <c r="N445" s="246"/>
      <c r="O445" s="246"/>
      <c r="P445" s="246"/>
      <c r="Q445" s="246"/>
      <c r="R445" s="246"/>
      <c r="S445" s="246"/>
      <c r="T445" s="247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48" t="s">
        <v>126</v>
      </c>
      <c r="AU445" s="248" t="s">
        <v>78</v>
      </c>
      <c r="AV445" s="15" t="s">
        <v>76</v>
      </c>
      <c r="AW445" s="15" t="s">
        <v>33</v>
      </c>
      <c r="AX445" s="15" t="s">
        <v>71</v>
      </c>
      <c r="AY445" s="248" t="s">
        <v>114</v>
      </c>
    </row>
    <row r="446" s="15" customFormat="1">
      <c r="A446" s="15"/>
      <c r="B446" s="239"/>
      <c r="C446" s="240"/>
      <c r="D446" s="218" t="s">
        <v>126</v>
      </c>
      <c r="E446" s="241" t="s">
        <v>19</v>
      </c>
      <c r="F446" s="242" t="s">
        <v>423</v>
      </c>
      <c r="G446" s="240"/>
      <c r="H446" s="241" t="s">
        <v>19</v>
      </c>
      <c r="I446" s="243"/>
      <c r="J446" s="240"/>
      <c r="K446" s="240"/>
      <c r="L446" s="244"/>
      <c r="M446" s="245"/>
      <c r="N446" s="246"/>
      <c r="O446" s="246"/>
      <c r="P446" s="246"/>
      <c r="Q446" s="246"/>
      <c r="R446" s="246"/>
      <c r="S446" s="246"/>
      <c r="T446" s="247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48" t="s">
        <v>126</v>
      </c>
      <c r="AU446" s="248" t="s">
        <v>78</v>
      </c>
      <c r="AV446" s="15" t="s">
        <v>76</v>
      </c>
      <c r="AW446" s="15" t="s">
        <v>33</v>
      </c>
      <c r="AX446" s="15" t="s">
        <v>71</v>
      </c>
      <c r="AY446" s="248" t="s">
        <v>114</v>
      </c>
    </row>
    <row r="447" s="13" customFormat="1">
      <c r="A447" s="13"/>
      <c r="B447" s="216"/>
      <c r="C447" s="217"/>
      <c r="D447" s="218" t="s">
        <v>126</v>
      </c>
      <c r="E447" s="219" t="s">
        <v>19</v>
      </c>
      <c r="F447" s="220" t="s">
        <v>76</v>
      </c>
      <c r="G447" s="217"/>
      <c r="H447" s="221">
        <v>1</v>
      </c>
      <c r="I447" s="222"/>
      <c r="J447" s="217"/>
      <c r="K447" s="217"/>
      <c r="L447" s="223"/>
      <c r="M447" s="224"/>
      <c r="N447" s="225"/>
      <c r="O447" s="225"/>
      <c r="P447" s="225"/>
      <c r="Q447" s="225"/>
      <c r="R447" s="225"/>
      <c r="S447" s="225"/>
      <c r="T447" s="226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27" t="s">
        <v>126</v>
      </c>
      <c r="AU447" s="227" t="s">
        <v>78</v>
      </c>
      <c r="AV447" s="13" t="s">
        <v>78</v>
      </c>
      <c r="AW447" s="13" t="s">
        <v>33</v>
      </c>
      <c r="AX447" s="13" t="s">
        <v>71</v>
      </c>
      <c r="AY447" s="227" t="s">
        <v>114</v>
      </c>
    </row>
    <row r="448" s="14" customFormat="1">
      <c r="A448" s="14"/>
      <c r="B448" s="228"/>
      <c r="C448" s="229"/>
      <c r="D448" s="218" t="s">
        <v>126</v>
      </c>
      <c r="E448" s="230" t="s">
        <v>19</v>
      </c>
      <c r="F448" s="231" t="s">
        <v>129</v>
      </c>
      <c r="G448" s="229"/>
      <c r="H448" s="232">
        <v>1</v>
      </c>
      <c r="I448" s="233"/>
      <c r="J448" s="229"/>
      <c r="K448" s="229"/>
      <c r="L448" s="234"/>
      <c r="M448" s="235"/>
      <c r="N448" s="236"/>
      <c r="O448" s="236"/>
      <c r="P448" s="236"/>
      <c r="Q448" s="236"/>
      <c r="R448" s="236"/>
      <c r="S448" s="236"/>
      <c r="T448" s="237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38" t="s">
        <v>126</v>
      </c>
      <c r="AU448" s="238" t="s">
        <v>78</v>
      </c>
      <c r="AV448" s="14" t="s">
        <v>122</v>
      </c>
      <c r="AW448" s="14" t="s">
        <v>33</v>
      </c>
      <c r="AX448" s="14" t="s">
        <v>76</v>
      </c>
      <c r="AY448" s="238" t="s">
        <v>114</v>
      </c>
    </row>
    <row r="449" s="2" customFormat="1" ht="24.15" customHeight="1">
      <c r="A449" s="39"/>
      <c r="B449" s="40"/>
      <c r="C449" s="249" t="s">
        <v>468</v>
      </c>
      <c r="D449" s="249" t="s">
        <v>145</v>
      </c>
      <c r="E449" s="250" t="s">
        <v>469</v>
      </c>
      <c r="F449" s="251" t="s">
        <v>470</v>
      </c>
      <c r="G449" s="252" t="s">
        <v>391</v>
      </c>
      <c r="H449" s="253">
        <v>2</v>
      </c>
      <c r="I449" s="254"/>
      <c r="J449" s="255">
        <f>ROUND(I449*H449,2)</f>
        <v>0</v>
      </c>
      <c r="K449" s="251" t="s">
        <v>212</v>
      </c>
      <c r="L449" s="256"/>
      <c r="M449" s="257" t="s">
        <v>19</v>
      </c>
      <c r="N449" s="258" t="s">
        <v>42</v>
      </c>
      <c r="O449" s="85"/>
      <c r="P449" s="207">
        <f>O449*H449</f>
        <v>0</v>
      </c>
      <c r="Q449" s="207">
        <v>0.02546</v>
      </c>
      <c r="R449" s="207">
        <f>Q449*H449</f>
        <v>0.05092</v>
      </c>
      <c r="S449" s="207">
        <v>0</v>
      </c>
      <c r="T449" s="208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09" t="s">
        <v>318</v>
      </c>
      <c r="AT449" s="209" t="s">
        <v>145</v>
      </c>
      <c r="AU449" s="209" t="s">
        <v>78</v>
      </c>
      <c r="AY449" s="18" t="s">
        <v>114</v>
      </c>
      <c r="BE449" s="210">
        <f>IF(N449="základní",J449,0)</f>
        <v>0</v>
      </c>
      <c r="BF449" s="210">
        <f>IF(N449="snížená",J449,0)</f>
        <v>0</v>
      </c>
      <c r="BG449" s="210">
        <f>IF(N449="zákl. přenesená",J449,0)</f>
        <v>0</v>
      </c>
      <c r="BH449" s="210">
        <f>IF(N449="sníž. přenesená",J449,0)</f>
        <v>0</v>
      </c>
      <c r="BI449" s="210">
        <f>IF(N449="nulová",J449,0)</f>
        <v>0</v>
      </c>
      <c r="BJ449" s="18" t="s">
        <v>76</v>
      </c>
      <c r="BK449" s="210">
        <f>ROUND(I449*H449,2)</f>
        <v>0</v>
      </c>
      <c r="BL449" s="18" t="s">
        <v>209</v>
      </c>
      <c r="BM449" s="209" t="s">
        <v>471</v>
      </c>
    </row>
    <row r="450" s="2" customFormat="1">
      <c r="A450" s="39"/>
      <c r="B450" s="40"/>
      <c r="C450" s="41"/>
      <c r="D450" s="218" t="s">
        <v>401</v>
      </c>
      <c r="E450" s="41"/>
      <c r="F450" s="260" t="s">
        <v>402</v>
      </c>
      <c r="G450" s="41"/>
      <c r="H450" s="41"/>
      <c r="I450" s="213"/>
      <c r="J450" s="41"/>
      <c r="K450" s="41"/>
      <c r="L450" s="45"/>
      <c r="M450" s="214"/>
      <c r="N450" s="215"/>
      <c r="O450" s="85"/>
      <c r="P450" s="85"/>
      <c r="Q450" s="85"/>
      <c r="R450" s="85"/>
      <c r="S450" s="85"/>
      <c r="T450" s="86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8" t="s">
        <v>401</v>
      </c>
      <c r="AU450" s="18" t="s">
        <v>78</v>
      </c>
    </row>
    <row r="451" s="15" customFormat="1">
      <c r="A451" s="15"/>
      <c r="B451" s="239"/>
      <c r="C451" s="240"/>
      <c r="D451" s="218" t="s">
        <v>126</v>
      </c>
      <c r="E451" s="241" t="s">
        <v>19</v>
      </c>
      <c r="F451" s="242" t="s">
        <v>393</v>
      </c>
      <c r="G451" s="240"/>
      <c r="H451" s="241" t="s">
        <v>19</v>
      </c>
      <c r="I451" s="243"/>
      <c r="J451" s="240"/>
      <c r="K451" s="240"/>
      <c r="L451" s="244"/>
      <c r="M451" s="245"/>
      <c r="N451" s="246"/>
      <c r="O451" s="246"/>
      <c r="P451" s="246"/>
      <c r="Q451" s="246"/>
      <c r="R451" s="246"/>
      <c r="S451" s="246"/>
      <c r="T451" s="247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48" t="s">
        <v>126</v>
      </c>
      <c r="AU451" s="248" t="s">
        <v>78</v>
      </c>
      <c r="AV451" s="15" t="s">
        <v>76</v>
      </c>
      <c r="AW451" s="15" t="s">
        <v>33</v>
      </c>
      <c r="AX451" s="15" t="s">
        <v>71</v>
      </c>
      <c r="AY451" s="248" t="s">
        <v>114</v>
      </c>
    </row>
    <row r="452" s="15" customFormat="1">
      <c r="A452" s="15"/>
      <c r="B452" s="239"/>
      <c r="C452" s="240"/>
      <c r="D452" s="218" t="s">
        <v>126</v>
      </c>
      <c r="E452" s="241" t="s">
        <v>19</v>
      </c>
      <c r="F452" s="242" t="s">
        <v>424</v>
      </c>
      <c r="G452" s="240"/>
      <c r="H452" s="241" t="s">
        <v>19</v>
      </c>
      <c r="I452" s="243"/>
      <c r="J452" s="240"/>
      <c r="K452" s="240"/>
      <c r="L452" s="244"/>
      <c r="M452" s="245"/>
      <c r="N452" s="246"/>
      <c r="O452" s="246"/>
      <c r="P452" s="246"/>
      <c r="Q452" s="246"/>
      <c r="R452" s="246"/>
      <c r="S452" s="246"/>
      <c r="T452" s="247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48" t="s">
        <v>126</v>
      </c>
      <c r="AU452" s="248" t="s">
        <v>78</v>
      </c>
      <c r="AV452" s="15" t="s">
        <v>76</v>
      </c>
      <c r="AW452" s="15" t="s">
        <v>33</v>
      </c>
      <c r="AX452" s="15" t="s">
        <v>71</v>
      </c>
      <c r="AY452" s="248" t="s">
        <v>114</v>
      </c>
    </row>
    <row r="453" s="13" customFormat="1">
      <c r="A453" s="13"/>
      <c r="B453" s="216"/>
      <c r="C453" s="217"/>
      <c r="D453" s="218" t="s">
        <v>126</v>
      </c>
      <c r="E453" s="219" t="s">
        <v>19</v>
      </c>
      <c r="F453" s="220" t="s">
        <v>78</v>
      </c>
      <c r="G453" s="217"/>
      <c r="H453" s="221">
        <v>2</v>
      </c>
      <c r="I453" s="222"/>
      <c r="J453" s="217"/>
      <c r="K453" s="217"/>
      <c r="L453" s="223"/>
      <c r="M453" s="224"/>
      <c r="N453" s="225"/>
      <c r="O453" s="225"/>
      <c r="P453" s="225"/>
      <c r="Q453" s="225"/>
      <c r="R453" s="225"/>
      <c r="S453" s="225"/>
      <c r="T453" s="226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27" t="s">
        <v>126</v>
      </c>
      <c r="AU453" s="227" t="s">
        <v>78</v>
      </c>
      <c r="AV453" s="13" t="s">
        <v>78</v>
      </c>
      <c r="AW453" s="13" t="s">
        <v>33</v>
      </c>
      <c r="AX453" s="13" t="s">
        <v>71</v>
      </c>
      <c r="AY453" s="227" t="s">
        <v>114</v>
      </c>
    </row>
    <row r="454" s="14" customFormat="1">
      <c r="A454" s="14"/>
      <c r="B454" s="228"/>
      <c r="C454" s="229"/>
      <c r="D454" s="218" t="s">
        <v>126</v>
      </c>
      <c r="E454" s="230" t="s">
        <v>19</v>
      </c>
      <c r="F454" s="231" t="s">
        <v>129</v>
      </c>
      <c r="G454" s="229"/>
      <c r="H454" s="232">
        <v>2</v>
      </c>
      <c r="I454" s="233"/>
      <c r="J454" s="229"/>
      <c r="K454" s="229"/>
      <c r="L454" s="234"/>
      <c r="M454" s="235"/>
      <c r="N454" s="236"/>
      <c r="O454" s="236"/>
      <c r="P454" s="236"/>
      <c r="Q454" s="236"/>
      <c r="R454" s="236"/>
      <c r="S454" s="236"/>
      <c r="T454" s="237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38" t="s">
        <v>126</v>
      </c>
      <c r="AU454" s="238" t="s">
        <v>78</v>
      </c>
      <c r="AV454" s="14" t="s">
        <v>122</v>
      </c>
      <c r="AW454" s="14" t="s">
        <v>33</v>
      </c>
      <c r="AX454" s="14" t="s">
        <v>76</v>
      </c>
      <c r="AY454" s="238" t="s">
        <v>114</v>
      </c>
    </row>
    <row r="455" s="2" customFormat="1" ht="24.15" customHeight="1">
      <c r="A455" s="39"/>
      <c r="B455" s="40"/>
      <c r="C455" s="249" t="s">
        <v>472</v>
      </c>
      <c r="D455" s="249" t="s">
        <v>145</v>
      </c>
      <c r="E455" s="250" t="s">
        <v>473</v>
      </c>
      <c r="F455" s="251" t="s">
        <v>474</v>
      </c>
      <c r="G455" s="252" t="s">
        <v>391</v>
      </c>
      <c r="H455" s="253">
        <v>3</v>
      </c>
      <c r="I455" s="254"/>
      <c r="J455" s="255">
        <f>ROUND(I455*H455,2)</f>
        <v>0</v>
      </c>
      <c r="K455" s="251" t="s">
        <v>212</v>
      </c>
      <c r="L455" s="256"/>
      <c r="M455" s="257" t="s">
        <v>19</v>
      </c>
      <c r="N455" s="258" t="s">
        <v>42</v>
      </c>
      <c r="O455" s="85"/>
      <c r="P455" s="207">
        <f>O455*H455</f>
        <v>0</v>
      </c>
      <c r="Q455" s="207">
        <v>0.02546</v>
      </c>
      <c r="R455" s="207">
        <f>Q455*H455</f>
        <v>0.076380000000000003</v>
      </c>
      <c r="S455" s="207">
        <v>0</v>
      </c>
      <c r="T455" s="208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09" t="s">
        <v>318</v>
      </c>
      <c r="AT455" s="209" t="s">
        <v>145</v>
      </c>
      <c r="AU455" s="209" t="s">
        <v>78</v>
      </c>
      <c r="AY455" s="18" t="s">
        <v>114</v>
      </c>
      <c r="BE455" s="210">
        <f>IF(N455="základní",J455,0)</f>
        <v>0</v>
      </c>
      <c r="BF455" s="210">
        <f>IF(N455="snížená",J455,0)</f>
        <v>0</v>
      </c>
      <c r="BG455" s="210">
        <f>IF(N455="zákl. přenesená",J455,0)</f>
        <v>0</v>
      </c>
      <c r="BH455" s="210">
        <f>IF(N455="sníž. přenesená",J455,0)</f>
        <v>0</v>
      </c>
      <c r="BI455" s="210">
        <f>IF(N455="nulová",J455,0)</f>
        <v>0</v>
      </c>
      <c r="BJ455" s="18" t="s">
        <v>76</v>
      </c>
      <c r="BK455" s="210">
        <f>ROUND(I455*H455,2)</f>
        <v>0</v>
      </c>
      <c r="BL455" s="18" t="s">
        <v>209</v>
      </c>
      <c r="BM455" s="209" t="s">
        <v>475</v>
      </c>
    </row>
    <row r="456" s="2" customFormat="1">
      <c r="A456" s="39"/>
      <c r="B456" s="40"/>
      <c r="C456" s="41"/>
      <c r="D456" s="218" t="s">
        <v>401</v>
      </c>
      <c r="E456" s="41"/>
      <c r="F456" s="260" t="s">
        <v>402</v>
      </c>
      <c r="G456" s="41"/>
      <c r="H456" s="41"/>
      <c r="I456" s="213"/>
      <c r="J456" s="41"/>
      <c r="K456" s="41"/>
      <c r="L456" s="45"/>
      <c r="M456" s="214"/>
      <c r="N456" s="215"/>
      <c r="O456" s="85"/>
      <c r="P456" s="85"/>
      <c r="Q456" s="85"/>
      <c r="R456" s="85"/>
      <c r="S456" s="85"/>
      <c r="T456" s="86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401</v>
      </c>
      <c r="AU456" s="18" t="s">
        <v>78</v>
      </c>
    </row>
    <row r="457" s="15" customFormat="1">
      <c r="A457" s="15"/>
      <c r="B457" s="239"/>
      <c r="C457" s="240"/>
      <c r="D457" s="218" t="s">
        <v>126</v>
      </c>
      <c r="E457" s="241" t="s">
        <v>19</v>
      </c>
      <c r="F457" s="242" t="s">
        <v>393</v>
      </c>
      <c r="G457" s="240"/>
      <c r="H457" s="241" t="s">
        <v>19</v>
      </c>
      <c r="I457" s="243"/>
      <c r="J457" s="240"/>
      <c r="K457" s="240"/>
      <c r="L457" s="244"/>
      <c r="M457" s="245"/>
      <c r="N457" s="246"/>
      <c r="O457" s="246"/>
      <c r="P457" s="246"/>
      <c r="Q457" s="246"/>
      <c r="R457" s="246"/>
      <c r="S457" s="246"/>
      <c r="T457" s="247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48" t="s">
        <v>126</v>
      </c>
      <c r="AU457" s="248" t="s">
        <v>78</v>
      </c>
      <c r="AV457" s="15" t="s">
        <v>76</v>
      </c>
      <c r="AW457" s="15" t="s">
        <v>33</v>
      </c>
      <c r="AX457" s="15" t="s">
        <v>71</v>
      </c>
      <c r="AY457" s="248" t="s">
        <v>114</v>
      </c>
    </row>
    <row r="458" s="15" customFormat="1">
      <c r="A458" s="15"/>
      <c r="B458" s="239"/>
      <c r="C458" s="240"/>
      <c r="D458" s="218" t="s">
        <v>126</v>
      </c>
      <c r="E458" s="241" t="s">
        <v>19</v>
      </c>
      <c r="F458" s="242" t="s">
        <v>425</v>
      </c>
      <c r="G458" s="240"/>
      <c r="H458" s="241" t="s">
        <v>19</v>
      </c>
      <c r="I458" s="243"/>
      <c r="J458" s="240"/>
      <c r="K458" s="240"/>
      <c r="L458" s="244"/>
      <c r="M458" s="245"/>
      <c r="N458" s="246"/>
      <c r="O458" s="246"/>
      <c r="P458" s="246"/>
      <c r="Q458" s="246"/>
      <c r="R458" s="246"/>
      <c r="S458" s="246"/>
      <c r="T458" s="247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48" t="s">
        <v>126</v>
      </c>
      <c r="AU458" s="248" t="s">
        <v>78</v>
      </c>
      <c r="AV458" s="15" t="s">
        <v>76</v>
      </c>
      <c r="AW458" s="15" t="s">
        <v>33</v>
      </c>
      <c r="AX458" s="15" t="s">
        <v>71</v>
      </c>
      <c r="AY458" s="248" t="s">
        <v>114</v>
      </c>
    </row>
    <row r="459" s="13" customFormat="1">
      <c r="A459" s="13"/>
      <c r="B459" s="216"/>
      <c r="C459" s="217"/>
      <c r="D459" s="218" t="s">
        <v>126</v>
      </c>
      <c r="E459" s="219" t="s">
        <v>19</v>
      </c>
      <c r="F459" s="220" t="s">
        <v>137</v>
      </c>
      <c r="G459" s="217"/>
      <c r="H459" s="221">
        <v>3</v>
      </c>
      <c r="I459" s="222"/>
      <c r="J459" s="217"/>
      <c r="K459" s="217"/>
      <c r="L459" s="223"/>
      <c r="M459" s="224"/>
      <c r="N459" s="225"/>
      <c r="O459" s="225"/>
      <c r="P459" s="225"/>
      <c r="Q459" s="225"/>
      <c r="R459" s="225"/>
      <c r="S459" s="225"/>
      <c r="T459" s="226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27" t="s">
        <v>126</v>
      </c>
      <c r="AU459" s="227" t="s">
        <v>78</v>
      </c>
      <c r="AV459" s="13" t="s">
        <v>78</v>
      </c>
      <c r="AW459" s="13" t="s">
        <v>33</v>
      </c>
      <c r="AX459" s="13" t="s">
        <v>71</v>
      </c>
      <c r="AY459" s="227" t="s">
        <v>114</v>
      </c>
    </row>
    <row r="460" s="14" customFormat="1">
      <c r="A460" s="14"/>
      <c r="B460" s="228"/>
      <c r="C460" s="229"/>
      <c r="D460" s="218" t="s">
        <v>126</v>
      </c>
      <c r="E460" s="230" t="s">
        <v>19</v>
      </c>
      <c r="F460" s="231" t="s">
        <v>129</v>
      </c>
      <c r="G460" s="229"/>
      <c r="H460" s="232">
        <v>3</v>
      </c>
      <c r="I460" s="233"/>
      <c r="J460" s="229"/>
      <c r="K460" s="229"/>
      <c r="L460" s="234"/>
      <c r="M460" s="235"/>
      <c r="N460" s="236"/>
      <c r="O460" s="236"/>
      <c r="P460" s="236"/>
      <c r="Q460" s="236"/>
      <c r="R460" s="236"/>
      <c r="S460" s="236"/>
      <c r="T460" s="237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38" t="s">
        <v>126</v>
      </c>
      <c r="AU460" s="238" t="s">
        <v>78</v>
      </c>
      <c r="AV460" s="14" t="s">
        <v>122</v>
      </c>
      <c r="AW460" s="14" t="s">
        <v>33</v>
      </c>
      <c r="AX460" s="14" t="s">
        <v>76</v>
      </c>
      <c r="AY460" s="238" t="s">
        <v>114</v>
      </c>
    </row>
    <row r="461" s="2" customFormat="1" ht="21.75" customHeight="1">
      <c r="A461" s="39"/>
      <c r="B461" s="40"/>
      <c r="C461" s="198" t="s">
        <v>476</v>
      </c>
      <c r="D461" s="198" t="s">
        <v>117</v>
      </c>
      <c r="E461" s="199" t="s">
        <v>477</v>
      </c>
      <c r="F461" s="200" t="s">
        <v>478</v>
      </c>
      <c r="G461" s="201" t="s">
        <v>140</v>
      </c>
      <c r="H461" s="202">
        <v>42.700000000000003</v>
      </c>
      <c r="I461" s="203"/>
      <c r="J461" s="204">
        <f>ROUND(I461*H461,2)</f>
        <v>0</v>
      </c>
      <c r="K461" s="200" t="s">
        <v>121</v>
      </c>
      <c r="L461" s="45"/>
      <c r="M461" s="205" t="s">
        <v>19</v>
      </c>
      <c r="N461" s="206" t="s">
        <v>42</v>
      </c>
      <c r="O461" s="85"/>
      <c r="P461" s="207">
        <f>O461*H461</f>
        <v>0</v>
      </c>
      <c r="Q461" s="207">
        <v>0</v>
      </c>
      <c r="R461" s="207">
        <f>Q461*H461</f>
        <v>0</v>
      </c>
      <c r="S461" s="207">
        <v>0</v>
      </c>
      <c r="T461" s="208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09" t="s">
        <v>209</v>
      </c>
      <c r="AT461" s="209" t="s">
        <v>117</v>
      </c>
      <c r="AU461" s="209" t="s">
        <v>78</v>
      </c>
      <c r="AY461" s="18" t="s">
        <v>114</v>
      </c>
      <c r="BE461" s="210">
        <f>IF(N461="základní",J461,0)</f>
        <v>0</v>
      </c>
      <c r="BF461" s="210">
        <f>IF(N461="snížená",J461,0)</f>
        <v>0</v>
      </c>
      <c r="BG461" s="210">
        <f>IF(N461="zákl. přenesená",J461,0)</f>
        <v>0</v>
      </c>
      <c r="BH461" s="210">
        <f>IF(N461="sníž. přenesená",J461,0)</f>
        <v>0</v>
      </c>
      <c r="BI461" s="210">
        <f>IF(N461="nulová",J461,0)</f>
        <v>0</v>
      </c>
      <c r="BJ461" s="18" t="s">
        <v>76</v>
      </c>
      <c r="BK461" s="210">
        <f>ROUND(I461*H461,2)</f>
        <v>0</v>
      </c>
      <c r="BL461" s="18" t="s">
        <v>209</v>
      </c>
      <c r="BM461" s="209" t="s">
        <v>479</v>
      </c>
    </row>
    <row r="462" s="2" customFormat="1">
      <c r="A462" s="39"/>
      <c r="B462" s="40"/>
      <c r="C462" s="41"/>
      <c r="D462" s="211" t="s">
        <v>124</v>
      </c>
      <c r="E462" s="41"/>
      <c r="F462" s="212" t="s">
        <v>480</v>
      </c>
      <c r="G462" s="41"/>
      <c r="H462" s="41"/>
      <c r="I462" s="213"/>
      <c r="J462" s="41"/>
      <c r="K462" s="41"/>
      <c r="L462" s="45"/>
      <c r="M462" s="214"/>
      <c r="N462" s="215"/>
      <c r="O462" s="85"/>
      <c r="P462" s="85"/>
      <c r="Q462" s="85"/>
      <c r="R462" s="85"/>
      <c r="S462" s="85"/>
      <c r="T462" s="86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124</v>
      </c>
      <c r="AU462" s="18" t="s">
        <v>78</v>
      </c>
    </row>
    <row r="463" s="15" customFormat="1">
      <c r="A463" s="15"/>
      <c r="B463" s="239"/>
      <c r="C463" s="240"/>
      <c r="D463" s="218" t="s">
        <v>126</v>
      </c>
      <c r="E463" s="241" t="s">
        <v>19</v>
      </c>
      <c r="F463" s="242" t="s">
        <v>393</v>
      </c>
      <c r="G463" s="240"/>
      <c r="H463" s="241" t="s">
        <v>19</v>
      </c>
      <c r="I463" s="243"/>
      <c r="J463" s="240"/>
      <c r="K463" s="240"/>
      <c r="L463" s="244"/>
      <c r="M463" s="245"/>
      <c r="N463" s="246"/>
      <c r="O463" s="246"/>
      <c r="P463" s="246"/>
      <c r="Q463" s="246"/>
      <c r="R463" s="246"/>
      <c r="S463" s="246"/>
      <c r="T463" s="247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48" t="s">
        <v>126</v>
      </c>
      <c r="AU463" s="248" t="s">
        <v>78</v>
      </c>
      <c r="AV463" s="15" t="s">
        <v>76</v>
      </c>
      <c r="AW463" s="15" t="s">
        <v>33</v>
      </c>
      <c r="AX463" s="15" t="s">
        <v>71</v>
      </c>
      <c r="AY463" s="248" t="s">
        <v>114</v>
      </c>
    </row>
    <row r="464" s="15" customFormat="1">
      <c r="A464" s="15"/>
      <c r="B464" s="239"/>
      <c r="C464" s="240"/>
      <c r="D464" s="218" t="s">
        <v>126</v>
      </c>
      <c r="E464" s="241" t="s">
        <v>19</v>
      </c>
      <c r="F464" s="242" t="s">
        <v>481</v>
      </c>
      <c r="G464" s="240"/>
      <c r="H464" s="241" t="s">
        <v>19</v>
      </c>
      <c r="I464" s="243"/>
      <c r="J464" s="240"/>
      <c r="K464" s="240"/>
      <c r="L464" s="244"/>
      <c r="M464" s="245"/>
      <c r="N464" s="246"/>
      <c r="O464" s="246"/>
      <c r="P464" s="246"/>
      <c r="Q464" s="246"/>
      <c r="R464" s="246"/>
      <c r="S464" s="246"/>
      <c r="T464" s="247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48" t="s">
        <v>126</v>
      </c>
      <c r="AU464" s="248" t="s">
        <v>78</v>
      </c>
      <c r="AV464" s="15" t="s">
        <v>76</v>
      </c>
      <c r="AW464" s="15" t="s">
        <v>33</v>
      </c>
      <c r="AX464" s="15" t="s">
        <v>71</v>
      </c>
      <c r="AY464" s="248" t="s">
        <v>114</v>
      </c>
    </row>
    <row r="465" s="13" customFormat="1">
      <c r="A465" s="13"/>
      <c r="B465" s="216"/>
      <c r="C465" s="217"/>
      <c r="D465" s="218" t="s">
        <v>126</v>
      </c>
      <c r="E465" s="219" t="s">
        <v>19</v>
      </c>
      <c r="F465" s="220" t="s">
        <v>482</v>
      </c>
      <c r="G465" s="217"/>
      <c r="H465" s="221">
        <v>39.200000000000003</v>
      </c>
      <c r="I465" s="222"/>
      <c r="J465" s="217"/>
      <c r="K465" s="217"/>
      <c r="L465" s="223"/>
      <c r="M465" s="224"/>
      <c r="N465" s="225"/>
      <c r="O465" s="225"/>
      <c r="P465" s="225"/>
      <c r="Q465" s="225"/>
      <c r="R465" s="225"/>
      <c r="S465" s="225"/>
      <c r="T465" s="226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27" t="s">
        <v>126</v>
      </c>
      <c r="AU465" s="227" t="s">
        <v>78</v>
      </c>
      <c r="AV465" s="13" t="s">
        <v>78</v>
      </c>
      <c r="AW465" s="13" t="s">
        <v>33</v>
      </c>
      <c r="AX465" s="13" t="s">
        <v>71</v>
      </c>
      <c r="AY465" s="227" t="s">
        <v>114</v>
      </c>
    </row>
    <row r="466" s="15" customFormat="1">
      <c r="A466" s="15"/>
      <c r="B466" s="239"/>
      <c r="C466" s="240"/>
      <c r="D466" s="218" t="s">
        <v>126</v>
      </c>
      <c r="E466" s="241" t="s">
        <v>19</v>
      </c>
      <c r="F466" s="242" t="s">
        <v>483</v>
      </c>
      <c r="G466" s="240"/>
      <c r="H466" s="241" t="s">
        <v>19</v>
      </c>
      <c r="I466" s="243"/>
      <c r="J466" s="240"/>
      <c r="K466" s="240"/>
      <c r="L466" s="244"/>
      <c r="M466" s="245"/>
      <c r="N466" s="246"/>
      <c r="O466" s="246"/>
      <c r="P466" s="246"/>
      <c r="Q466" s="246"/>
      <c r="R466" s="246"/>
      <c r="S466" s="246"/>
      <c r="T466" s="247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48" t="s">
        <v>126</v>
      </c>
      <c r="AU466" s="248" t="s">
        <v>78</v>
      </c>
      <c r="AV466" s="15" t="s">
        <v>76</v>
      </c>
      <c r="AW466" s="15" t="s">
        <v>33</v>
      </c>
      <c r="AX466" s="15" t="s">
        <v>71</v>
      </c>
      <c r="AY466" s="248" t="s">
        <v>114</v>
      </c>
    </row>
    <row r="467" s="13" customFormat="1">
      <c r="A467" s="13"/>
      <c r="B467" s="216"/>
      <c r="C467" s="217"/>
      <c r="D467" s="218" t="s">
        <v>126</v>
      </c>
      <c r="E467" s="219" t="s">
        <v>19</v>
      </c>
      <c r="F467" s="220" t="s">
        <v>484</v>
      </c>
      <c r="G467" s="217"/>
      <c r="H467" s="221">
        <v>3.5</v>
      </c>
      <c r="I467" s="222"/>
      <c r="J467" s="217"/>
      <c r="K467" s="217"/>
      <c r="L467" s="223"/>
      <c r="M467" s="224"/>
      <c r="N467" s="225"/>
      <c r="O467" s="225"/>
      <c r="P467" s="225"/>
      <c r="Q467" s="225"/>
      <c r="R467" s="225"/>
      <c r="S467" s="225"/>
      <c r="T467" s="226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27" t="s">
        <v>126</v>
      </c>
      <c r="AU467" s="227" t="s">
        <v>78</v>
      </c>
      <c r="AV467" s="13" t="s">
        <v>78</v>
      </c>
      <c r="AW467" s="13" t="s">
        <v>33</v>
      </c>
      <c r="AX467" s="13" t="s">
        <v>71</v>
      </c>
      <c r="AY467" s="227" t="s">
        <v>114</v>
      </c>
    </row>
    <row r="468" s="14" customFormat="1">
      <c r="A468" s="14"/>
      <c r="B468" s="228"/>
      <c r="C468" s="229"/>
      <c r="D468" s="218" t="s">
        <v>126</v>
      </c>
      <c r="E468" s="230" t="s">
        <v>19</v>
      </c>
      <c r="F468" s="231" t="s">
        <v>129</v>
      </c>
      <c r="G468" s="229"/>
      <c r="H468" s="232">
        <v>42.700000000000003</v>
      </c>
      <c r="I468" s="233"/>
      <c r="J468" s="229"/>
      <c r="K468" s="229"/>
      <c r="L468" s="234"/>
      <c r="M468" s="235"/>
      <c r="N468" s="236"/>
      <c r="O468" s="236"/>
      <c r="P468" s="236"/>
      <c r="Q468" s="236"/>
      <c r="R468" s="236"/>
      <c r="S468" s="236"/>
      <c r="T468" s="237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38" t="s">
        <v>126</v>
      </c>
      <c r="AU468" s="238" t="s">
        <v>78</v>
      </c>
      <c r="AV468" s="14" t="s">
        <v>122</v>
      </c>
      <c r="AW468" s="14" t="s">
        <v>33</v>
      </c>
      <c r="AX468" s="14" t="s">
        <v>76</v>
      </c>
      <c r="AY468" s="238" t="s">
        <v>114</v>
      </c>
    </row>
    <row r="469" s="2" customFormat="1" ht="16.5" customHeight="1">
      <c r="A469" s="39"/>
      <c r="B469" s="40"/>
      <c r="C469" s="249" t="s">
        <v>485</v>
      </c>
      <c r="D469" s="249" t="s">
        <v>145</v>
      </c>
      <c r="E469" s="250" t="s">
        <v>486</v>
      </c>
      <c r="F469" s="251" t="s">
        <v>487</v>
      </c>
      <c r="G469" s="252" t="s">
        <v>140</v>
      </c>
      <c r="H469" s="253">
        <v>39.200000000000003</v>
      </c>
      <c r="I469" s="254"/>
      <c r="J469" s="255">
        <f>ROUND(I469*H469,2)</f>
        <v>0</v>
      </c>
      <c r="K469" s="251" t="s">
        <v>121</v>
      </c>
      <c r="L469" s="256"/>
      <c r="M469" s="257" t="s">
        <v>19</v>
      </c>
      <c r="N469" s="258" t="s">
        <v>42</v>
      </c>
      <c r="O469" s="85"/>
      <c r="P469" s="207">
        <f>O469*H469</f>
        <v>0</v>
      </c>
      <c r="Q469" s="207">
        <v>0.0030000000000000001</v>
      </c>
      <c r="R469" s="207">
        <f>Q469*H469</f>
        <v>0.11760000000000001</v>
      </c>
      <c r="S469" s="207">
        <v>0</v>
      </c>
      <c r="T469" s="208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09" t="s">
        <v>318</v>
      </c>
      <c r="AT469" s="209" t="s">
        <v>145</v>
      </c>
      <c r="AU469" s="209" t="s">
        <v>78</v>
      </c>
      <c r="AY469" s="18" t="s">
        <v>114</v>
      </c>
      <c r="BE469" s="210">
        <f>IF(N469="základní",J469,0)</f>
        <v>0</v>
      </c>
      <c r="BF469" s="210">
        <f>IF(N469="snížená",J469,0)</f>
        <v>0</v>
      </c>
      <c r="BG469" s="210">
        <f>IF(N469="zákl. přenesená",J469,0)</f>
        <v>0</v>
      </c>
      <c r="BH469" s="210">
        <f>IF(N469="sníž. přenesená",J469,0)</f>
        <v>0</v>
      </c>
      <c r="BI469" s="210">
        <f>IF(N469="nulová",J469,0)</f>
        <v>0</v>
      </c>
      <c r="BJ469" s="18" t="s">
        <v>76</v>
      </c>
      <c r="BK469" s="210">
        <f>ROUND(I469*H469,2)</f>
        <v>0</v>
      </c>
      <c r="BL469" s="18" t="s">
        <v>209</v>
      </c>
      <c r="BM469" s="209" t="s">
        <v>488</v>
      </c>
    </row>
    <row r="470" s="15" customFormat="1">
      <c r="A470" s="15"/>
      <c r="B470" s="239"/>
      <c r="C470" s="240"/>
      <c r="D470" s="218" t="s">
        <v>126</v>
      </c>
      <c r="E470" s="241" t="s">
        <v>19</v>
      </c>
      <c r="F470" s="242" t="s">
        <v>393</v>
      </c>
      <c r="G470" s="240"/>
      <c r="H470" s="241" t="s">
        <v>19</v>
      </c>
      <c r="I470" s="243"/>
      <c r="J470" s="240"/>
      <c r="K470" s="240"/>
      <c r="L470" s="244"/>
      <c r="M470" s="245"/>
      <c r="N470" s="246"/>
      <c r="O470" s="246"/>
      <c r="P470" s="246"/>
      <c r="Q470" s="246"/>
      <c r="R470" s="246"/>
      <c r="S470" s="246"/>
      <c r="T470" s="247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48" t="s">
        <v>126</v>
      </c>
      <c r="AU470" s="248" t="s">
        <v>78</v>
      </c>
      <c r="AV470" s="15" t="s">
        <v>76</v>
      </c>
      <c r="AW470" s="15" t="s">
        <v>33</v>
      </c>
      <c r="AX470" s="15" t="s">
        <v>71</v>
      </c>
      <c r="AY470" s="248" t="s">
        <v>114</v>
      </c>
    </row>
    <row r="471" s="15" customFormat="1">
      <c r="A471" s="15"/>
      <c r="B471" s="239"/>
      <c r="C471" s="240"/>
      <c r="D471" s="218" t="s">
        <v>126</v>
      </c>
      <c r="E471" s="241" t="s">
        <v>19</v>
      </c>
      <c r="F471" s="242" t="s">
        <v>481</v>
      </c>
      <c r="G471" s="240"/>
      <c r="H471" s="241" t="s">
        <v>19</v>
      </c>
      <c r="I471" s="243"/>
      <c r="J471" s="240"/>
      <c r="K471" s="240"/>
      <c r="L471" s="244"/>
      <c r="M471" s="245"/>
      <c r="N471" s="246"/>
      <c r="O471" s="246"/>
      <c r="P471" s="246"/>
      <c r="Q471" s="246"/>
      <c r="R471" s="246"/>
      <c r="S471" s="246"/>
      <c r="T471" s="247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48" t="s">
        <v>126</v>
      </c>
      <c r="AU471" s="248" t="s">
        <v>78</v>
      </c>
      <c r="AV471" s="15" t="s">
        <v>76</v>
      </c>
      <c r="AW471" s="15" t="s">
        <v>33</v>
      </c>
      <c r="AX471" s="15" t="s">
        <v>71</v>
      </c>
      <c r="AY471" s="248" t="s">
        <v>114</v>
      </c>
    </row>
    <row r="472" s="13" customFormat="1">
      <c r="A472" s="13"/>
      <c r="B472" s="216"/>
      <c r="C472" s="217"/>
      <c r="D472" s="218" t="s">
        <v>126</v>
      </c>
      <c r="E472" s="219" t="s">
        <v>19</v>
      </c>
      <c r="F472" s="220" t="s">
        <v>482</v>
      </c>
      <c r="G472" s="217"/>
      <c r="H472" s="221">
        <v>39.200000000000003</v>
      </c>
      <c r="I472" s="222"/>
      <c r="J472" s="217"/>
      <c r="K472" s="217"/>
      <c r="L472" s="223"/>
      <c r="M472" s="224"/>
      <c r="N472" s="225"/>
      <c r="O472" s="225"/>
      <c r="P472" s="225"/>
      <c r="Q472" s="225"/>
      <c r="R472" s="225"/>
      <c r="S472" s="225"/>
      <c r="T472" s="226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27" t="s">
        <v>126</v>
      </c>
      <c r="AU472" s="227" t="s">
        <v>78</v>
      </c>
      <c r="AV472" s="13" t="s">
        <v>78</v>
      </c>
      <c r="AW472" s="13" t="s">
        <v>33</v>
      </c>
      <c r="AX472" s="13" t="s">
        <v>71</v>
      </c>
      <c r="AY472" s="227" t="s">
        <v>114</v>
      </c>
    </row>
    <row r="473" s="14" customFormat="1">
      <c r="A473" s="14"/>
      <c r="B473" s="228"/>
      <c r="C473" s="229"/>
      <c r="D473" s="218" t="s">
        <v>126</v>
      </c>
      <c r="E473" s="230" t="s">
        <v>19</v>
      </c>
      <c r="F473" s="231" t="s">
        <v>129</v>
      </c>
      <c r="G473" s="229"/>
      <c r="H473" s="232">
        <v>39.200000000000003</v>
      </c>
      <c r="I473" s="233"/>
      <c r="J473" s="229"/>
      <c r="K473" s="229"/>
      <c r="L473" s="234"/>
      <c r="M473" s="235"/>
      <c r="N473" s="236"/>
      <c r="O473" s="236"/>
      <c r="P473" s="236"/>
      <c r="Q473" s="236"/>
      <c r="R473" s="236"/>
      <c r="S473" s="236"/>
      <c r="T473" s="237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38" t="s">
        <v>126</v>
      </c>
      <c r="AU473" s="238" t="s">
        <v>78</v>
      </c>
      <c r="AV473" s="14" t="s">
        <v>122</v>
      </c>
      <c r="AW473" s="14" t="s">
        <v>33</v>
      </c>
      <c r="AX473" s="14" t="s">
        <v>76</v>
      </c>
      <c r="AY473" s="238" t="s">
        <v>114</v>
      </c>
    </row>
    <row r="474" s="2" customFormat="1" ht="16.5" customHeight="1">
      <c r="A474" s="39"/>
      <c r="B474" s="40"/>
      <c r="C474" s="249" t="s">
        <v>489</v>
      </c>
      <c r="D474" s="249" t="s">
        <v>145</v>
      </c>
      <c r="E474" s="250" t="s">
        <v>490</v>
      </c>
      <c r="F474" s="251" t="s">
        <v>491</v>
      </c>
      <c r="G474" s="252" t="s">
        <v>140</v>
      </c>
      <c r="H474" s="253">
        <v>3.5</v>
      </c>
      <c r="I474" s="254"/>
      <c r="J474" s="255">
        <f>ROUND(I474*H474,2)</f>
        <v>0</v>
      </c>
      <c r="K474" s="251" t="s">
        <v>121</v>
      </c>
      <c r="L474" s="256"/>
      <c r="M474" s="257" t="s">
        <v>19</v>
      </c>
      <c r="N474" s="258" t="s">
        <v>42</v>
      </c>
      <c r="O474" s="85"/>
      <c r="P474" s="207">
        <f>O474*H474</f>
        <v>0</v>
      </c>
      <c r="Q474" s="207">
        <v>0.0040000000000000001</v>
      </c>
      <c r="R474" s="207">
        <f>Q474*H474</f>
        <v>0.014</v>
      </c>
      <c r="S474" s="207">
        <v>0</v>
      </c>
      <c r="T474" s="208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09" t="s">
        <v>318</v>
      </c>
      <c r="AT474" s="209" t="s">
        <v>145</v>
      </c>
      <c r="AU474" s="209" t="s">
        <v>78</v>
      </c>
      <c r="AY474" s="18" t="s">
        <v>114</v>
      </c>
      <c r="BE474" s="210">
        <f>IF(N474="základní",J474,0)</f>
        <v>0</v>
      </c>
      <c r="BF474" s="210">
        <f>IF(N474="snížená",J474,0)</f>
        <v>0</v>
      </c>
      <c r="BG474" s="210">
        <f>IF(N474="zákl. přenesená",J474,0)</f>
        <v>0</v>
      </c>
      <c r="BH474" s="210">
        <f>IF(N474="sníž. přenesená",J474,0)</f>
        <v>0</v>
      </c>
      <c r="BI474" s="210">
        <f>IF(N474="nulová",J474,0)</f>
        <v>0</v>
      </c>
      <c r="BJ474" s="18" t="s">
        <v>76</v>
      </c>
      <c r="BK474" s="210">
        <f>ROUND(I474*H474,2)</f>
        <v>0</v>
      </c>
      <c r="BL474" s="18" t="s">
        <v>209</v>
      </c>
      <c r="BM474" s="209" t="s">
        <v>492</v>
      </c>
    </row>
    <row r="475" s="15" customFormat="1">
      <c r="A475" s="15"/>
      <c r="B475" s="239"/>
      <c r="C475" s="240"/>
      <c r="D475" s="218" t="s">
        <v>126</v>
      </c>
      <c r="E475" s="241" t="s">
        <v>19</v>
      </c>
      <c r="F475" s="242" t="s">
        <v>393</v>
      </c>
      <c r="G475" s="240"/>
      <c r="H475" s="241" t="s">
        <v>19</v>
      </c>
      <c r="I475" s="243"/>
      <c r="J475" s="240"/>
      <c r="K475" s="240"/>
      <c r="L475" s="244"/>
      <c r="M475" s="245"/>
      <c r="N475" s="246"/>
      <c r="O475" s="246"/>
      <c r="P475" s="246"/>
      <c r="Q475" s="246"/>
      <c r="R475" s="246"/>
      <c r="S475" s="246"/>
      <c r="T475" s="247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48" t="s">
        <v>126</v>
      </c>
      <c r="AU475" s="248" t="s">
        <v>78</v>
      </c>
      <c r="AV475" s="15" t="s">
        <v>76</v>
      </c>
      <c r="AW475" s="15" t="s">
        <v>33</v>
      </c>
      <c r="AX475" s="15" t="s">
        <v>71</v>
      </c>
      <c r="AY475" s="248" t="s">
        <v>114</v>
      </c>
    </row>
    <row r="476" s="15" customFormat="1">
      <c r="A476" s="15"/>
      <c r="B476" s="239"/>
      <c r="C476" s="240"/>
      <c r="D476" s="218" t="s">
        <v>126</v>
      </c>
      <c r="E476" s="241" t="s">
        <v>19</v>
      </c>
      <c r="F476" s="242" t="s">
        <v>483</v>
      </c>
      <c r="G476" s="240"/>
      <c r="H476" s="241" t="s">
        <v>19</v>
      </c>
      <c r="I476" s="243"/>
      <c r="J476" s="240"/>
      <c r="K476" s="240"/>
      <c r="L476" s="244"/>
      <c r="M476" s="245"/>
      <c r="N476" s="246"/>
      <c r="O476" s="246"/>
      <c r="P476" s="246"/>
      <c r="Q476" s="246"/>
      <c r="R476" s="246"/>
      <c r="S476" s="246"/>
      <c r="T476" s="247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48" t="s">
        <v>126</v>
      </c>
      <c r="AU476" s="248" t="s">
        <v>78</v>
      </c>
      <c r="AV476" s="15" t="s">
        <v>76</v>
      </c>
      <c r="AW476" s="15" t="s">
        <v>33</v>
      </c>
      <c r="AX476" s="15" t="s">
        <v>71</v>
      </c>
      <c r="AY476" s="248" t="s">
        <v>114</v>
      </c>
    </row>
    <row r="477" s="13" customFormat="1">
      <c r="A477" s="13"/>
      <c r="B477" s="216"/>
      <c r="C477" s="217"/>
      <c r="D477" s="218" t="s">
        <v>126</v>
      </c>
      <c r="E477" s="219" t="s">
        <v>19</v>
      </c>
      <c r="F477" s="220" t="s">
        <v>484</v>
      </c>
      <c r="G477" s="217"/>
      <c r="H477" s="221">
        <v>3.5</v>
      </c>
      <c r="I477" s="222"/>
      <c r="J477" s="217"/>
      <c r="K477" s="217"/>
      <c r="L477" s="223"/>
      <c r="M477" s="224"/>
      <c r="N477" s="225"/>
      <c r="O477" s="225"/>
      <c r="P477" s="225"/>
      <c r="Q477" s="225"/>
      <c r="R477" s="225"/>
      <c r="S477" s="225"/>
      <c r="T477" s="226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27" t="s">
        <v>126</v>
      </c>
      <c r="AU477" s="227" t="s">
        <v>78</v>
      </c>
      <c r="AV477" s="13" t="s">
        <v>78</v>
      </c>
      <c r="AW477" s="13" t="s">
        <v>33</v>
      </c>
      <c r="AX477" s="13" t="s">
        <v>71</v>
      </c>
      <c r="AY477" s="227" t="s">
        <v>114</v>
      </c>
    </row>
    <row r="478" s="14" customFormat="1">
      <c r="A478" s="14"/>
      <c r="B478" s="228"/>
      <c r="C478" s="229"/>
      <c r="D478" s="218" t="s">
        <v>126</v>
      </c>
      <c r="E478" s="230" t="s">
        <v>19</v>
      </c>
      <c r="F478" s="231" t="s">
        <v>129</v>
      </c>
      <c r="G478" s="229"/>
      <c r="H478" s="232">
        <v>3.5</v>
      </c>
      <c r="I478" s="233"/>
      <c r="J478" s="229"/>
      <c r="K478" s="229"/>
      <c r="L478" s="234"/>
      <c r="M478" s="235"/>
      <c r="N478" s="236"/>
      <c r="O478" s="236"/>
      <c r="P478" s="236"/>
      <c r="Q478" s="236"/>
      <c r="R478" s="236"/>
      <c r="S478" s="236"/>
      <c r="T478" s="237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38" t="s">
        <v>126</v>
      </c>
      <c r="AU478" s="238" t="s">
        <v>78</v>
      </c>
      <c r="AV478" s="14" t="s">
        <v>122</v>
      </c>
      <c r="AW478" s="14" t="s">
        <v>33</v>
      </c>
      <c r="AX478" s="14" t="s">
        <v>76</v>
      </c>
      <c r="AY478" s="238" t="s">
        <v>114</v>
      </c>
    </row>
    <row r="479" s="2" customFormat="1" ht="16.5" customHeight="1">
      <c r="A479" s="39"/>
      <c r="B479" s="40"/>
      <c r="C479" s="249" t="s">
        <v>493</v>
      </c>
      <c r="D479" s="249" t="s">
        <v>145</v>
      </c>
      <c r="E479" s="250" t="s">
        <v>494</v>
      </c>
      <c r="F479" s="251" t="s">
        <v>495</v>
      </c>
      <c r="G479" s="252" t="s">
        <v>384</v>
      </c>
      <c r="H479" s="253">
        <v>6</v>
      </c>
      <c r="I479" s="254"/>
      <c r="J479" s="255">
        <f>ROUND(I479*H479,2)</f>
        <v>0</v>
      </c>
      <c r="K479" s="251" t="s">
        <v>121</v>
      </c>
      <c r="L479" s="256"/>
      <c r="M479" s="257" t="s">
        <v>19</v>
      </c>
      <c r="N479" s="258" t="s">
        <v>42</v>
      </c>
      <c r="O479" s="85"/>
      <c r="P479" s="207">
        <f>O479*H479</f>
        <v>0</v>
      </c>
      <c r="Q479" s="207">
        <v>6.0000000000000002E-05</v>
      </c>
      <c r="R479" s="207">
        <f>Q479*H479</f>
        <v>0.00036000000000000002</v>
      </c>
      <c r="S479" s="207">
        <v>0</v>
      </c>
      <c r="T479" s="208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09" t="s">
        <v>318</v>
      </c>
      <c r="AT479" s="209" t="s">
        <v>145</v>
      </c>
      <c r="AU479" s="209" t="s">
        <v>78</v>
      </c>
      <c r="AY479" s="18" t="s">
        <v>114</v>
      </c>
      <c r="BE479" s="210">
        <f>IF(N479="základní",J479,0)</f>
        <v>0</v>
      </c>
      <c r="BF479" s="210">
        <f>IF(N479="snížená",J479,0)</f>
        <v>0</v>
      </c>
      <c r="BG479" s="210">
        <f>IF(N479="zákl. přenesená",J479,0)</f>
        <v>0</v>
      </c>
      <c r="BH479" s="210">
        <f>IF(N479="sníž. přenesená",J479,0)</f>
        <v>0</v>
      </c>
      <c r="BI479" s="210">
        <f>IF(N479="nulová",J479,0)</f>
        <v>0</v>
      </c>
      <c r="BJ479" s="18" t="s">
        <v>76</v>
      </c>
      <c r="BK479" s="210">
        <f>ROUND(I479*H479,2)</f>
        <v>0</v>
      </c>
      <c r="BL479" s="18" t="s">
        <v>209</v>
      </c>
      <c r="BM479" s="209" t="s">
        <v>496</v>
      </c>
    </row>
    <row r="480" s="15" customFormat="1">
      <c r="A480" s="15"/>
      <c r="B480" s="239"/>
      <c r="C480" s="240"/>
      <c r="D480" s="218" t="s">
        <v>126</v>
      </c>
      <c r="E480" s="241" t="s">
        <v>19</v>
      </c>
      <c r="F480" s="242" t="s">
        <v>481</v>
      </c>
      <c r="G480" s="240"/>
      <c r="H480" s="241" t="s">
        <v>19</v>
      </c>
      <c r="I480" s="243"/>
      <c r="J480" s="240"/>
      <c r="K480" s="240"/>
      <c r="L480" s="244"/>
      <c r="M480" s="245"/>
      <c r="N480" s="246"/>
      <c r="O480" s="246"/>
      <c r="P480" s="246"/>
      <c r="Q480" s="246"/>
      <c r="R480" s="246"/>
      <c r="S480" s="246"/>
      <c r="T480" s="247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T480" s="248" t="s">
        <v>126</v>
      </c>
      <c r="AU480" s="248" t="s">
        <v>78</v>
      </c>
      <c r="AV480" s="15" t="s">
        <v>76</v>
      </c>
      <c r="AW480" s="15" t="s">
        <v>33</v>
      </c>
      <c r="AX480" s="15" t="s">
        <v>71</v>
      </c>
      <c r="AY480" s="248" t="s">
        <v>114</v>
      </c>
    </row>
    <row r="481" s="13" customFormat="1">
      <c r="A481" s="13"/>
      <c r="B481" s="216"/>
      <c r="C481" s="217"/>
      <c r="D481" s="218" t="s">
        <v>126</v>
      </c>
      <c r="E481" s="219" t="s">
        <v>19</v>
      </c>
      <c r="F481" s="220" t="s">
        <v>122</v>
      </c>
      <c r="G481" s="217"/>
      <c r="H481" s="221">
        <v>4</v>
      </c>
      <c r="I481" s="222"/>
      <c r="J481" s="217"/>
      <c r="K481" s="217"/>
      <c r="L481" s="223"/>
      <c r="M481" s="224"/>
      <c r="N481" s="225"/>
      <c r="O481" s="225"/>
      <c r="P481" s="225"/>
      <c r="Q481" s="225"/>
      <c r="R481" s="225"/>
      <c r="S481" s="225"/>
      <c r="T481" s="226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27" t="s">
        <v>126</v>
      </c>
      <c r="AU481" s="227" t="s">
        <v>78</v>
      </c>
      <c r="AV481" s="13" t="s">
        <v>78</v>
      </c>
      <c r="AW481" s="13" t="s">
        <v>33</v>
      </c>
      <c r="AX481" s="13" t="s">
        <v>71</v>
      </c>
      <c r="AY481" s="227" t="s">
        <v>114</v>
      </c>
    </row>
    <row r="482" s="15" customFormat="1">
      <c r="A482" s="15"/>
      <c r="B482" s="239"/>
      <c r="C482" s="240"/>
      <c r="D482" s="218" t="s">
        <v>126</v>
      </c>
      <c r="E482" s="241" t="s">
        <v>19</v>
      </c>
      <c r="F482" s="242" t="s">
        <v>483</v>
      </c>
      <c r="G482" s="240"/>
      <c r="H482" s="241" t="s">
        <v>19</v>
      </c>
      <c r="I482" s="243"/>
      <c r="J482" s="240"/>
      <c r="K482" s="240"/>
      <c r="L482" s="244"/>
      <c r="M482" s="245"/>
      <c r="N482" s="246"/>
      <c r="O482" s="246"/>
      <c r="P482" s="246"/>
      <c r="Q482" s="246"/>
      <c r="R482" s="246"/>
      <c r="S482" s="246"/>
      <c r="T482" s="247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48" t="s">
        <v>126</v>
      </c>
      <c r="AU482" s="248" t="s">
        <v>78</v>
      </c>
      <c r="AV482" s="15" t="s">
        <v>76</v>
      </c>
      <c r="AW482" s="15" t="s">
        <v>33</v>
      </c>
      <c r="AX482" s="15" t="s">
        <v>71</v>
      </c>
      <c r="AY482" s="248" t="s">
        <v>114</v>
      </c>
    </row>
    <row r="483" s="13" customFormat="1">
      <c r="A483" s="13"/>
      <c r="B483" s="216"/>
      <c r="C483" s="217"/>
      <c r="D483" s="218" t="s">
        <v>126</v>
      </c>
      <c r="E483" s="219" t="s">
        <v>19</v>
      </c>
      <c r="F483" s="220" t="s">
        <v>78</v>
      </c>
      <c r="G483" s="217"/>
      <c r="H483" s="221">
        <v>2</v>
      </c>
      <c r="I483" s="222"/>
      <c r="J483" s="217"/>
      <c r="K483" s="217"/>
      <c r="L483" s="223"/>
      <c r="M483" s="224"/>
      <c r="N483" s="225"/>
      <c r="O483" s="225"/>
      <c r="P483" s="225"/>
      <c r="Q483" s="225"/>
      <c r="R483" s="225"/>
      <c r="S483" s="225"/>
      <c r="T483" s="226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27" t="s">
        <v>126</v>
      </c>
      <c r="AU483" s="227" t="s">
        <v>78</v>
      </c>
      <c r="AV483" s="13" t="s">
        <v>78</v>
      </c>
      <c r="AW483" s="13" t="s">
        <v>33</v>
      </c>
      <c r="AX483" s="13" t="s">
        <v>71</v>
      </c>
      <c r="AY483" s="227" t="s">
        <v>114</v>
      </c>
    </row>
    <row r="484" s="14" customFormat="1">
      <c r="A484" s="14"/>
      <c r="B484" s="228"/>
      <c r="C484" s="229"/>
      <c r="D484" s="218" t="s">
        <v>126</v>
      </c>
      <c r="E484" s="230" t="s">
        <v>19</v>
      </c>
      <c r="F484" s="231" t="s">
        <v>129</v>
      </c>
      <c r="G484" s="229"/>
      <c r="H484" s="232">
        <v>6</v>
      </c>
      <c r="I484" s="233"/>
      <c r="J484" s="229"/>
      <c r="K484" s="229"/>
      <c r="L484" s="234"/>
      <c r="M484" s="235"/>
      <c r="N484" s="236"/>
      <c r="O484" s="236"/>
      <c r="P484" s="236"/>
      <c r="Q484" s="236"/>
      <c r="R484" s="236"/>
      <c r="S484" s="236"/>
      <c r="T484" s="237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38" t="s">
        <v>126</v>
      </c>
      <c r="AU484" s="238" t="s">
        <v>78</v>
      </c>
      <c r="AV484" s="14" t="s">
        <v>122</v>
      </c>
      <c r="AW484" s="14" t="s">
        <v>33</v>
      </c>
      <c r="AX484" s="14" t="s">
        <v>76</v>
      </c>
      <c r="AY484" s="238" t="s">
        <v>114</v>
      </c>
    </row>
    <row r="485" s="2" customFormat="1" ht="24.15" customHeight="1">
      <c r="A485" s="39"/>
      <c r="B485" s="40"/>
      <c r="C485" s="198" t="s">
        <v>497</v>
      </c>
      <c r="D485" s="198" t="s">
        <v>117</v>
      </c>
      <c r="E485" s="199" t="s">
        <v>498</v>
      </c>
      <c r="F485" s="200" t="s">
        <v>499</v>
      </c>
      <c r="G485" s="201" t="s">
        <v>357</v>
      </c>
      <c r="H485" s="259"/>
      <c r="I485" s="203"/>
      <c r="J485" s="204">
        <f>ROUND(I485*H485,2)</f>
        <v>0</v>
      </c>
      <c r="K485" s="200" t="s">
        <v>121</v>
      </c>
      <c r="L485" s="45"/>
      <c r="M485" s="205" t="s">
        <v>19</v>
      </c>
      <c r="N485" s="206" t="s">
        <v>42</v>
      </c>
      <c r="O485" s="85"/>
      <c r="P485" s="207">
        <f>O485*H485</f>
        <v>0</v>
      </c>
      <c r="Q485" s="207">
        <v>0</v>
      </c>
      <c r="R485" s="207">
        <f>Q485*H485</f>
        <v>0</v>
      </c>
      <c r="S485" s="207">
        <v>0</v>
      </c>
      <c r="T485" s="208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09" t="s">
        <v>209</v>
      </c>
      <c r="AT485" s="209" t="s">
        <v>117</v>
      </c>
      <c r="AU485" s="209" t="s">
        <v>78</v>
      </c>
      <c r="AY485" s="18" t="s">
        <v>114</v>
      </c>
      <c r="BE485" s="210">
        <f>IF(N485="základní",J485,0)</f>
        <v>0</v>
      </c>
      <c r="BF485" s="210">
        <f>IF(N485="snížená",J485,0)</f>
        <v>0</v>
      </c>
      <c r="BG485" s="210">
        <f>IF(N485="zákl. přenesená",J485,0)</f>
        <v>0</v>
      </c>
      <c r="BH485" s="210">
        <f>IF(N485="sníž. přenesená",J485,0)</f>
        <v>0</v>
      </c>
      <c r="BI485" s="210">
        <f>IF(N485="nulová",J485,0)</f>
        <v>0</v>
      </c>
      <c r="BJ485" s="18" t="s">
        <v>76</v>
      </c>
      <c r="BK485" s="210">
        <f>ROUND(I485*H485,2)</f>
        <v>0</v>
      </c>
      <c r="BL485" s="18" t="s">
        <v>209</v>
      </c>
      <c r="BM485" s="209" t="s">
        <v>500</v>
      </c>
    </row>
    <row r="486" s="2" customFormat="1">
      <c r="A486" s="39"/>
      <c r="B486" s="40"/>
      <c r="C486" s="41"/>
      <c r="D486" s="211" t="s">
        <v>124</v>
      </c>
      <c r="E486" s="41"/>
      <c r="F486" s="212" t="s">
        <v>501</v>
      </c>
      <c r="G486" s="41"/>
      <c r="H486" s="41"/>
      <c r="I486" s="213"/>
      <c r="J486" s="41"/>
      <c r="K486" s="41"/>
      <c r="L486" s="45"/>
      <c r="M486" s="214"/>
      <c r="N486" s="215"/>
      <c r="O486" s="85"/>
      <c r="P486" s="85"/>
      <c r="Q486" s="85"/>
      <c r="R486" s="85"/>
      <c r="S486" s="85"/>
      <c r="T486" s="86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T486" s="18" t="s">
        <v>124</v>
      </c>
      <c r="AU486" s="18" t="s">
        <v>78</v>
      </c>
    </row>
    <row r="487" s="12" customFormat="1" ht="22.8" customHeight="1">
      <c r="A487" s="12"/>
      <c r="B487" s="182"/>
      <c r="C487" s="183"/>
      <c r="D487" s="184" t="s">
        <v>70</v>
      </c>
      <c r="E487" s="196" t="s">
        <v>502</v>
      </c>
      <c r="F487" s="196" t="s">
        <v>503</v>
      </c>
      <c r="G487" s="183"/>
      <c r="H487" s="183"/>
      <c r="I487" s="186"/>
      <c r="J487" s="197">
        <f>BK487</f>
        <v>0</v>
      </c>
      <c r="K487" s="183"/>
      <c r="L487" s="188"/>
      <c r="M487" s="189"/>
      <c r="N487" s="190"/>
      <c r="O487" s="190"/>
      <c r="P487" s="191">
        <f>SUM(P488:P537)</f>
        <v>0</v>
      </c>
      <c r="Q487" s="190"/>
      <c r="R487" s="191">
        <f>SUM(R488:R537)</f>
        <v>0.22291342000000003</v>
      </c>
      <c r="S487" s="190"/>
      <c r="T487" s="192">
        <f>SUM(T488:T537)</f>
        <v>0</v>
      </c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R487" s="193" t="s">
        <v>78</v>
      </c>
      <c r="AT487" s="194" t="s">
        <v>70</v>
      </c>
      <c r="AU487" s="194" t="s">
        <v>76</v>
      </c>
      <c r="AY487" s="193" t="s">
        <v>114</v>
      </c>
      <c r="BK487" s="195">
        <f>SUM(BK488:BK537)</f>
        <v>0</v>
      </c>
    </row>
    <row r="488" s="2" customFormat="1" ht="16.5" customHeight="1">
      <c r="A488" s="39"/>
      <c r="B488" s="40"/>
      <c r="C488" s="198" t="s">
        <v>504</v>
      </c>
      <c r="D488" s="198" t="s">
        <v>117</v>
      </c>
      <c r="E488" s="199" t="s">
        <v>505</v>
      </c>
      <c r="F488" s="200" t="s">
        <v>506</v>
      </c>
      <c r="G488" s="201" t="s">
        <v>140</v>
      </c>
      <c r="H488" s="202">
        <v>52.299999999999997</v>
      </c>
      <c r="I488" s="203"/>
      <c r="J488" s="204">
        <f>ROUND(I488*H488,2)</f>
        <v>0</v>
      </c>
      <c r="K488" s="200" t="s">
        <v>121</v>
      </c>
      <c r="L488" s="45"/>
      <c r="M488" s="205" t="s">
        <v>19</v>
      </c>
      <c r="N488" s="206" t="s">
        <v>42</v>
      </c>
      <c r="O488" s="85"/>
      <c r="P488" s="207">
        <f>O488*H488</f>
        <v>0</v>
      </c>
      <c r="Q488" s="207">
        <v>0</v>
      </c>
      <c r="R488" s="207">
        <f>Q488*H488</f>
        <v>0</v>
      </c>
      <c r="S488" s="207">
        <v>0</v>
      </c>
      <c r="T488" s="208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09" t="s">
        <v>209</v>
      </c>
      <c r="AT488" s="209" t="s">
        <v>117</v>
      </c>
      <c r="AU488" s="209" t="s">
        <v>78</v>
      </c>
      <c r="AY488" s="18" t="s">
        <v>114</v>
      </c>
      <c r="BE488" s="210">
        <f>IF(N488="základní",J488,0)</f>
        <v>0</v>
      </c>
      <c r="BF488" s="210">
        <f>IF(N488="snížená",J488,0)</f>
        <v>0</v>
      </c>
      <c r="BG488" s="210">
        <f>IF(N488="zákl. přenesená",J488,0)</f>
        <v>0</v>
      </c>
      <c r="BH488" s="210">
        <f>IF(N488="sníž. přenesená",J488,0)</f>
        <v>0</v>
      </c>
      <c r="BI488" s="210">
        <f>IF(N488="nulová",J488,0)</f>
        <v>0</v>
      </c>
      <c r="BJ488" s="18" t="s">
        <v>76</v>
      </c>
      <c r="BK488" s="210">
        <f>ROUND(I488*H488,2)</f>
        <v>0</v>
      </c>
      <c r="BL488" s="18" t="s">
        <v>209</v>
      </c>
      <c r="BM488" s="209" t="s">
        <v>507</v>
      </c>
    </row>
    <row r="489" s="2" customFormat="1">
      <c r="A489" s="39"/>
      <c r="B489" s="40"/>
      <c r="C489" s="41"/>
      <c r="D489" s="211" t="s">
        <v>124</v>
      </c>
      <c r="E489" s="41"/>
      <c r="F489" s="212" t="s">
        <v>508</v>
      </c>
      <c r="G489" s="41"/>
      <c r="H489" s="41"/>
      <c r="I489" s="213"/>
      <c r="J489" s="41"/>
      <c r="K489" s="41"/>
      <c r="L489" s="45"/>
      <c r="M489" s="214"/>
      <c r="N489" s="215"/>
      <c r="O489" s="85"/>
      <c r="P489" s="85"/>
      <c r="Q489" s="85"/>
      <c r="R489" s="85"/>
      <c r="S489" s="85"/>
      <c r="T489" s="86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8" t="s">
        <v>124</v>
      </c>
      <c r="AU489" s="18" t="s">
        <v>78</v>
      </c>
    </row>
    <row r="490" s="15" customFormat="1">
      <c r="A490" s="15"/>
      <c r="B490" s="239"/>
      <c r="C490" s="240"/>
      <c r="D490" s="218" t="s">
        <v>126</v>
      </c>
      <c r="E490" s="241" t="s">
        <v>19</v>
      </c>
      <c r="F490" s="242" t="s">
        <v>509</v>
      </c>
      <c r="G490" s="240"/>
      <c r="H490" s="241" t="s">
        <v>19</v>
      </c>
      <c r="I490" s="243"/>
      <c r="J490" s="240"/>
      <c r="K490" s="240"/>
      <c r="L490" s="244"/>
      <c r="M490" s="245"/>
      <c r="N490" s="246"/>
      <c r="O490" s="246"/>
      <c r="P490" s="246"/>
      <c r="Q490" s="246"/>
      <c r="R490" s="246"/>
      <c r="S490" s="246"/>
      <c r="T490" s="247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T490" s="248" t="s">
        <v>126</v>
      </c>
      <c r="AU490" s="248" t="s">
        <v>78</v>
      </c>
      <c r="AV490" s="15" t="s">
        <v>76</v>
      </c>
      <c r="AW490" s="15" t="s">
        <v>33</v>
      </c>
      <c r="AX490" s="15" t="s">
        <v>71</v>
      </c>
      <c r="AY490" s="248" t="s">
        <v>114</v>
      </c>
    </row>
    <row r="491" s="13" customFormat="1">
      <c r="A491" s="13"/>
      <c r="B491" s="216"/>
      <c r="C491" s="217"/>
      <c r="D491" s="218" t="s">
        <v>126</v>
      </c>
      <c r="E491" s="219" t="s">
        <v>19</v>
      </c>
      <c r="F491" s="220" t="s">
        <v>510</v>
      </c>
      <c r="G491" s="217"/>
      <c r="H491" s="221">
        <v>52.299999999999997</v>
      </c>
      <c r="I491" s="222"/>
      <c r="J491" s="217"/>
      <c r="K491" s="217"/>
      <c r="L491" s="223"/>
      <c r="M491" s="224"/>
      <c r="N491" s="225"/>
      <c r="O491" s="225"/>
      <c r="P491" s="225"/>
      <c r="Q491" s="225"/>
      <c r="R491" s="225"/>
      <c r="S491" s="225"/>
      <c r="T491" s="226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27" t="s">
        <v>126</v>
      </c>
      <c r="AU491" s="227" t="s">
        <v>78</v>
      </c>
      <c r="AV491" s="13" t="s">
        <v>78</v>
      </c>
      <c r="AW491" s="13" t="s">
        <v>33</v>
      </c>
      <c r="AX491" s="13" t="s">
        <v>71</v>
      </c>
      <c r="AY491" s="227" t="s">
        <v>114</v>
      </c>
    </row>
    <row r="492" s="14" customFormat="1">
      <c r="A492" s="14"/>
      <c r="B492" s="228"/>
      <c r="C492" s="229"/>
      <c r="D492" s="218" t="s">
        <v>126</v>
      </c>
      <c r="E492" s="230" t="s">
        <v>19</v>
      </c>
      <c r="F492" s="231" t="s">
        <v>129</v>
      </c>
      <c r="G492" s="229"/>
      <c r="H492" s="232">
        <v>52.299999999999997</v>
      </c>
      <c r="I492" s="233"/>
      <c r="J492" s="229"/>
      <c r="K492" s="229"/>
      <c r="L492" s="234"/>
      <c r="M492" s="235"/>
      <c r="N492" s="236"/>
      <c r="O492" s="236"/>
      <c r="P492" s="236"/>
      <c r="Q492" s="236"/>
      <c r="R492" s="236"/>
      <c r="S492" s="236"/>
      <c r="T492" s="237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38" t="s">
        <v>126</v>
      </c>
      <c r="AU492" s="238" t="s">
        <v>78</v>
      </c>
      <c r="AV492" s="14" t="s">
        <v>122</v>
      </c>
      <c r="AW492" s="14" t="s">
        <v>33</v>
      </c>
      <c r="AX492" s="14" t="s">
        <v>76</v>
      </c>
      <c r="AY492" s="238" t="s">
        <v>114</v>
      </c>
    </row>
    <row r="493" s="2" customFormat="1" ht="16.5" customHeight="1">
      <c r="A493" s="39"/>
      <c r="B493" s="40"/>
      <c r="C493" s="249" t="s">
        <v>511</v>
      </c>
      <c r="D493" s="249" t="s">
        <v>145</v>
      </c>
      <c r="E493" s="250" t="s">
        <v>512</v>
      </c>
      <c r="F493" s="251" t="s">
        <v>513</v>
      </c>
      <c r="G493" s="252" t="s">
        <v>140</v>
      </c>
      <c r="H493" s="253">
        <v>56.484000000000002</v>
      </c>
      <c r="I493" s="254"/>
      <c r="J493" s="255">
        <f>ROUND(I493*H493,2)</f>
        <v>0</v>
      </c>
      <c r="K493" s="251" t="s">
        <v>212</v>
      </c>
      <c r="L493" s="256"/>
      <c r="M493" s="257" t="s">
        <v>19</v>
      </c>
      <c r="N493" s="258" t="s">
        <v>42</v>
      </c>
      <c r="O493" s="85"/>
      <c r="P493" s="207">
        <f>O493*H493</f>
        <v>0</v>
      </c>
      <c r="Q493" s="207">
        <v>0.0013799999999999999</v>
      </c>
      <c r="R493" s="207">
        <f>Q493*H493</f>
        <v>0.077947920000000004</v>
      </c>
      <c r="S493" s="207">
        <v>0</v>
      </c>
      <c r="T493" s="208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09" t="s">
        <v>318</v>
      </c>
      <c r="AT493" s="209" t="s">
        <v>145</v>
      </c>
      <c r="AU493" s="209" t="s">
        <v>78</v>
      </c>
      <c r="AY493" s="18" t="s">
        <v>114</v>
      </c>
      <c r="BE493" s="210">
        <f>IF(N493="základní",J493,0)</f>
        <v>0</v>
      </c>
      <c r="BF493" s="210">
        <f>IF(N493="snížená",J493,0)</f>
        <v>0</v>
      </c>
      <c r="BG493" s="210">
        <f>IF(N493="zákl. přenesená",J493,0)</f>
        <v>0</v>
      </c>
      <c r="BH493" s="210">
        <f>IF(N493="sníž. přenesená",J493,0)</f>
        <v>0</v>
      </c>
      <c r="BI493" s="210">
        <f>IF(N493="nulová",J493,0)</f>
        <v>0</v>
      </c>
      <c r="BJ493" s="18" t="s">
        <v>76</v>
      </c>
      <c r="BK493" s="210">
        <f>ROUND(I493*H493,2)</f>
        <v>0</v>
      </c>
      <c r="BL493" s="18" t="s">
        <v>209</v>
      </c>
      <c r="BM493" s="209" t="s">
        <v>514</v>
      </c>
    </row>
    <row r="494" s="2" customFormat="1">
      <c r="A494" s="39"/>
      <c r="B494" s="40"/>
      <c r="C494" s="41"/>
      <c r="D494" s="218" t="s">
        <v>401</v>
      </c>
      <c r="E494" s="41"/>
      <c r="F494" s="260" t="s">
        <v>515</v>
      </c>
      <c r="G494" s="41"/>
      <c r="H494" s="41"/>
      <c r="I494" s="213"/>
      <c r="J494" s="41"/>
      <c r="K494" s="41"/>
      <c r="L494" s="45"/>
      <c r="M494" s="214"/>
      <c r="N494" s="215"/>
      <c r="O494" s="85"/>
      <c r="P494" s="85"/>
      <c r="Q494" s="85"/>
      <c r="R494" s="85"/>
      <c r="S494" s="85"/>
      <c r="T494" s="86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401</v>
      </c>
      <c r="AU494" s="18" t="s">
        <v>78</v>
      </c>
    </row>
    <row r="495" s="15" customFormat="1">
      <c r="A495" s="15"/>
      <c r="B495" s="239"/>
      <c r="C495" s="240"/>
      <c r="D495" s="218" t="s">
        <v>126</v>
      </c>
      <c r="E495" s="241" t="s">
        <v>19</v>
      </c>
      <c r="F495" s="242" t="s">
        <v>516</v>
      </c>
      <c r="G495" s="240"/>
      <c r="H495" s="241" t="s">
        <v>19</v>
      </c>
      <c r="I495" s="243"/>
      <c r="J495" s="240"/>
      <c r="K495" s="240"/>
      <c r="L495" s="244"/>
      <c r="M495" s="245"/>
      <c r="N495" s="246"/>
      <c r="O495" s="246"/>
      <c r="P495" s="246"/>
      <c r="Q495" s="246"/>
      <c r="R495" s="246"/>
      <c r="S495" s="246"/>
      <c r="T495" s="247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48" t="s">
        <v>126</v>
      </c>
      <c r="AU495" s="248" t="s">
        <v>78</v>
      </c>
      <c r="AV495" s="15" t="s">
        <v>76</v>
      </c>
      <c r="AW495" s="15" t="s">
        <v>33</v>
      </c>
      <c r="AX495" s="15" t="s">
        <v>71</v>
      </c>
      <c r="AY495" s="248" t="s">
        <v>114</v>
      </c>
    </row>
    <row r="496" s="13" customFormat="1">
      <c r="A496" s="13"/>
      <c r="B496" s="216"/>
      <c r="C496" s="217"/>
      <c r="D496" s="218" t="s">
        <v>126</v>
      </c>
      <c r="E496" s="219" t="s">
        <v>19</v>
      </c>
      <c r="F496" s="220" t="s">
        <v>510</v>
      </c>
      <c r="G496" s="217"/>
      <c r="H496" s="221">
        <v>52.299999999999997</v>
      </c>
      <c r="I496" s="222"/>
      <c r="J496" s="217"/>
      <c r="K496" s="217"/>
      <c r="L496" s="223"/>
      <c r="M496" s="224"/>
      <c r="N496" s="225"/>
      <c r="O496" s="225"/>
      <c r="P496" s="225"/>
      <c r="Q496" s="225"/>
      <c r="R496" s="225"/>
      <c r="S496" s="225"/>
      <c r="T496" s="226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27" t="s">
        <v>126</v>
      </c>
      <c r="AU496" s="227" t="s">
        <v>78</v>
      </c>
      <c r="AV496" s="13" t="s">
        <v>78</v>
      </c>
      <c r="AW496" s="13" t="s">
        <v>33</v>
      </c>
      <c r="AX496" s="13" t="s">
        <v>71</v>
      </c>
      <c r="AY496" s="227" t="s">
        <v>114</v>
      </c>
    </row>
    <row r="497" s="14" customFormat="1">
      <c r="A497" s="14"/>
      <c r="B497" s="228"/>
      <c r="C497" s="229"/>
      <c r="D497" s="218" t="s">
        <v>126</v>
      </c>
      <c r="E497" s="230" t="s">
        <v>19</v>
      </c>
      <c r="F497" s="231" t="s">
        <v>129</v>
      </c>
      <c r="G497" s="229"/>
      <c r="H497" s="232">
        <v>52.299999999999997</v>
      </c>
      <c r="I497" s="233"/>
      <c r="J497" s="229"/>
      <c r="K497" s="229"/>
      <c r="L497" s="234"/>
      <c r="M497" s="235"/>
      <c r="N497" s="236"/>
      <c r="O497" s="236"/>
      <c r="P497" s="236"/>
      <c r="Q497" s="236"/>
      <c r="R497" s="236"/>
      <c r="S497" s="236"/>
      <c r="T497" s="237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38" t="s">
        <v>126</v>
      </c>
      <c r="AU497" s="238" t="s">
        <v>78</v>
      </c>
      <c r="AV497" s="14" t="s">
        <v>122</v>
      </c>
      <c r="AW497" s="14" t="s">
        <v>33</v>
      </c>
      <c r="AX497" s="14" t="s">
        <v>76</v>
      </c>
      <c r="AY497" s="238" t="s">
        <v>114</v>
      </c>
    </row>
    <row r="498" s="13" customFormat="1">
      <c r="A498" s="13"/>
      <c r="B498" s="216"/>
      <c r="C498" s="217"/>
      <c r="D498" s="218" t="s">
        <v>126</v>
      </c>
      <c r="E498" s="217"/>
      <c r="F498" s="220" t="s">
        <v>517</v>
      </c>
      <c r="G498" s="217"/>
      <c r="H498" s="221">
        <v>56.484000000000002</v>
      </c>
      <c r="I498" s="222"/>
      <c r="J498" s="217"/>
      <c r="K498" s="217"/>
      <c r="L498" s="223"/>
      <c r="M498" s="224"/>
      <c r="N498" s="225"/>
      <c r="O498" s="225"/>
      <c r="P498" s="225"/>
      <c r="Q498" s="225"/>
      <c r="R498" s="225"/>
      <c r="S498" s="225"/>
      <c r="T498" s="226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27" t="s">
        <v>126</v>
      </c>
      <c r="AU498" s="227" t="s">
        <v>78</v>
      </c>
      <c r="AV498" s="13" t="s">
        <v>78</v>
      </c>
      <c r="AW498" s="13" t="s">
        <v>4</v>
      </c>
      <c r="AX498" s="13" t="s">
        <v>76</v>
      </c>
      <c r="AY498" s="227" t="s">
        <v>114</v>
      </c>
    </row>
    <row r="499" s="2" customFormat="1" ht="24.15" customHeight="1">
      <c r="A499" s="39"/>
      <c r="B499" s="40"/>
      <c r="C499" s="198" t="s">
        <v>518</v>
      </c>
      <c r="D499" s="198" t="s">
        <v>117</v>
      </c>
      <c r="E499" s="199" t="s">
        <v>519</v>
      </c>
      <c r="F499" s="200" t="s">
        <v>520</v>
      </c>
      <c r="G499" s="201" t="s">
        <v>140</v>
      </c>
      <c r="H499" s="202">
        <v>52.25</v>
      </c>
      <c r="I499" s="203"/>
      <c r="J499" s="204">
        <f>ROUND(I499*H499,2)</f>
        <v>0</v>
      </c>
      <c r="K499" s="200" t="s">
        <v>121</v>
      </c>
      <c r="L499" s="45"/>
      <c r="M499" s="205" t="s">
        <v>19</v>
      </c>
      <c r="N499" s="206" t="s">
        <v>42</v>
      </c>
      <c r="O499" s="85"/>
      <c r="P499" s="207">
        <f>O499*H499</f>
        <v>0</v>
      </c>
      <c r="Q499" s="207">
        <v>6.0000000000000002E-05</v>
      </c>
      <c r="R499" s="207">
        <f>Q499*H499</f>
        <v>0.0031350000000000002</v>
      </c>
      <c r="S499" s="207">
        <v>0</v>
      </c>
      <c r="T499" s="208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09" t="s">
        <v>209</v>
      </c>
      <c r="AT499" s="209" t="s">
        <v>117</v>
      </c>
      <c r="AU499" s="209" t="s">
        <v>78</v>
      </c>
      <c r="AY499" s="18" t="s">
        <v>114</v>
      </c>
      <c r="BE499" s="210">
        <f>IF(N499="základní",J499,0)</f>
        <v>0</v>
      </c>
      <c r="BF499" s="210">
        <f>IF(N499="snížená",J499,0)</f>
        <v>0</v>
      </c>
      <c r="BG499" s="210">
        <f>IF(N499="zákl. přenesená",J499,0)</f>
        <v>0</v>
      </c>
      <c r="BH499" s="210">
        <f>IF(N499="sníž. přenesená",J499,0)</f>
        <v>0</v>
      </c>
      <c r="BI499" s="210">
        <f>IF(N499="nulová",J499,0)</f>
        <v>0</v>
      </c>
      <c r="BJ499" s="18" t="s">
        <v>76</v>
      </c>
      <c r="BK499" s="210">
        <f>ROUND(I499*H499,2)</f>
        <v>0</v>
      </c>
      <c r="BL499" s="18" t="s">
        <v>209</v>
      </c>
      <c r="BM499" s="209" t="s">
        <v>521</v>
      </c>
    </row>
    <row r="500" s="2" customFormat="1">
      <c r="A500" s="39"/>
      <c r="B500" s="40"/>
      <c r="C500" s="41"/>
      <c r="D500" s="211" t="s">
        <v>124</v>
      </c>
      <c r="E500" s="41"/>
      <c r="F500" s="212" t="s">
        <v>522</v>
      </c>
      <c r="G500" s="41"/>
      <c r="H500" s="41"/>
      <c r="I500" s="213"/>
      <c r="J500" s="41"/>
      <c r="K500" s="41"/>
      <c r="L500" s="45"/>
      <c r="M500" s="214"/>
      <c r="N500" s="215"/>
      <c r="O500" s="85"/>
      <c r="P500" s="85"/>
      <c r="Q500" s="85"/>
      <c r="R500" s="85"/>
      <c r="S500" s="85"/>
      <c r="T500" s="86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124</v>
      </c>
      <c r="AU500" s="18" t="s">
        <v>78</v>
      </c>
    </row>
    <row r="501" s="13" customFormat="1">
      <c r="A501" s="13"/>
      <c r="B501" s="216"/>
      <c r="C501" s="217"/>
      <c r="D501" s="218" t="s">
        <v>126</v>
      </c>
      <c r="E501" s="219" t="s">
        <v>19</v>
      </c>
      <c r="F501" s="220" t="s">
        <v>143</v>
      </c>
      <c r="G501" s="217"/>
      <c r="H501" s="221">
        <v>28.600000000000001</v>
      </c>
      <c r="I501" s="222"/>
      <c r="J501" s="217"/>
      <c r="K501" s="217"/>
      <c r="L501" s="223"/>
      <c r="M501" s="224"/>
      <c r="N501" s="225"/>
      <c r="O501" s="225"/>
      <c r="P501" s="225"/>
      <c r="Q501" s="225"/>
      <c r="R501" s="225"/>
      <c r="S501" s="225"/>
      <c r="T501" s="226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27" t="s">
        <v>126</v>
      </c>
      <c r="AU501" s="227" t="s">
        <v>78</v>
      </c>
      <c r="AV501" s="13" t="s">
        <v>78</v>
      </c>
      <c r="AW501" s="13" t="s">
        <v>33</v>
      </c>
      <c r="AX501" s="13" t="s">
        <v>71</v>
      </c>
      <c r="AY501" s="227" t="s">
        <v>114</v>
      </c>
    </row>
    <row r="502" s="13" customFormat="1">
      <c r="A502" s="13"/>
      <c r="B502" s="216"/>
      <c r="C502" s="217"/>
      <c r="D502" s="218" t="s">
        <v>126</v>
      </c>
      <c r="E502" s="219" t="s">
        <v>19</v>
      </c>
      <c r="F502" s="220" t="s">
        <v>144</v>
      </c>
      <c r="G502" s="217"/>
      <c r="H502" s="221">
        <v>23.649999999999999</v>
      </c>
      <c r="I502" s="222"/>
      <c r="J502" s="217"/>
      <c r="K502" s="217"/>
      <c r="L502" s="223"/>
      <c r="M502" s="224"/>
      <c r="N502" s="225"/>
      <c r="O502" s="225"/>
      <c r="P502" s="225"/>
      <c r="Q502" s="225"/>
      <c r="R502" s="225"/>
      <c r="S502" s="225"/>
      <c r="T502" s="226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27" t="s">
        <v>126</v>
      </c>
      <c r="AU502" s="227" t="s">
        <v>78</v>
      </c>
      <c r="AV502" s="13" t="s">
        <v>78</v>
      </c>
      <c r="AW502" s="13" t="s">
        <v>33</v>
      </c>
      <c r="AX502" s="13" t="s">
        <v>71</v>
      </c>
      <c r="AY502" s="227" t="s">
        <v>114</v>
      </c>
    </row>
    <row r="503" s="14" customFormat="1">
      <c r="A503" s="14"/>
      <c r="B503" s="228"/>
      <c r="C503" s="229"/>
      <c r="D503" s="218" t="s">
        <v>126</v>
      </c>
      <c r="E503" s="230" t="s">
        <v>19</v>
      </c>
      <c r="F503" s="231" t="s">
        <v>129</v>
      </c>
      <c r="G503" s="229"/>
      <c r="H503" s="232">
        <v>52.25</v>
      </c>
      <c r="I503" s="233"/>
      <c r="J503" s="229"/>
      <c r="K503" s="229"/>
      <c r="L503" s="234"/>
      <c r="M503" s="235"/>
      <c r="N503" s="236"/>
      <c r="O503" s="236"/>
      <c r="P503" s="236"/>
      <c r="Q503" s="236"/>
      <c r="R503" s="236"/>
      <c r="S503" s="236"/>
      <c r="T503" s="237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38" t="s">
        <v>126</v>
      </c>
      <c r="AU503" s="238" t="s">
        <v>78</v>
      </c>
      <c r="AV503" s="14" t="s">
        <v>122</v>
      </c>
      <c r="AW503" s="14" t="s">
        <v>33</v>
      </c>
      <c r="AX503" s="14" t="s">
        <v>76</v>
      </c>
      <c r="AY503" s="238" t="s">
        <v>114</v>
      </c>
    </row>
    <row r="504" s="2" customFormat="1" ht="24.15" customHeight="1">
      <c r="A504" s="39"/>
      <c r="B504" s="40"/>
      <c r="C504" s="198" t="s">
        <v>523</v>
      </c>
      <c r="D504" s="198" t="s">
        <v>117</v>
      </c>
      <c r="E504" s="199" t="s">
        <v>524</v>
      </c>
      <c r="F504" s="200" t="s">
        <v>525</v>
      </c>
      <c r="G504" s="201" t="s">
        <v>140</v>
      </c>
      <c r="H504" s="202">
        <v>52.25</v>
      </c>
      <c r="I504" s="203"/>
      <c r="J504" s="204">
        <f>ROUND(I504*H504,2)</f>
        <v>0</v>
      </c>
      <c r="K504" s="200" t="s">
        <v>121</v>
      </c>
      <c r="L504" s="45"/>
      <c r="M504" s="205" t="s">
        <v>19</v>
      </c>
      <c r="N504" s="206" t="s">
        <v>42</v>
      </c>
      <c r="O504" s="85"/>
      <c r="P504" s="207">
        <f>O504*H504</f>
        <v>0</v>
      </c>
      <c r="Q504" s="207">
        <v>6.9999999999999994E-05</v>
      </c>
      <c r="R504" s="207">
        <f>Q504*H504</f>
        <v>0.0036574999999999997</v>
      </c>
      <c r="S504" s="207">
        <v>0</v>
      </c>
      <c r="T504" s="208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09" t="s">
        <v>209</v>
      </c>
      <c r="AT504" s="209" t="s">
        <v>117</v>
      </c>
      <c r="AU504" s="209" t="s">
        <v>78</v>
      </c>
      <c r="AY504" s="18" t="s">
        <v>114</v>
      </c>
      <c r="BE504" s="210">
        <f>IF(N504="základní",J504,0)</f>
        <v>0</v>
      </c>
      <c r="BF504" s="210">
        <f>IF(N504="snížená",J504,0)</f>
        <v>0</v>
      </c>
      <c r="BG504" s="210">
        <f>IF(N504="zákl. přenesená",J504,0)</f>
        <v>0</v>
      </c>
      <c r="BH504" s="210">
        <f>IF(N504="sníž. přenesená",J504,0)</f>
        <v>0</v>
      </c>
      <c r="BI504" s="210">
        <f>IF(N504="nulová",J504,0)</f>
        <v>0</v>
      </c>
      <c r="BJ504" s="18" t="s">
        <v>76</v>
      </c>
      <c r="BK504" s="210">
        <f>ROUND(I504*H504,2)</f>
        <v>0</v>
      </c>
      <c r="BL504" s="18" t="s">
        <v>209</v>
      </c>
      <c r="BM504" s="209" t="s">
        <v>526</v>
      </c>
    </row>
    <row r="505" s="2" customFormat="1">
      <c r="A505" s="39"/>
      <c r="B505" s="40"/>
      <c r="C505" s="41"/>
      <c r="D505" s="211" t="s">
        <v>124</v>
      </c>
      <c r="E505" s="41"/>
      <c r="F505" s="212" t="s">
        <v>527</v>
      </c>
      <c r="G505" s="41"/>
      <c r="H505" s="41"/>
      <c r="I505" s="213"/>
      <c r="J505" s="41"/>
      <c r="K505" s="41"/>
      <c r="L505" s="45"/>
      <c r="M505" s="214"/>
      <c r="N505" s="215"/>
      <c r="O505" s="85"/>
      <c r="P505" s="85"/>
      <c r="Q505" s="85"/>
      <c r="R505" s="85"/>
      <c r="S505" s="85"/>
      <c r="T505" s="86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124</v>
      </c>
      <c r="AU505" s="18" t="s">
        <v>78</v>
      </c>
    </row>
    <row r="506" s="13" customFormat="1">
      <c r="A506" s="13"/>
      <c r="B506" s="216"/>
      <c r="C506" s="217"/>
      <c r="D506" s="218" t="s">
        <v>126</v>
      </c>
      <c r="E506" s="219" t="s">
        <v>19</v>
      </c>
      <c r="F506" s="220" t="s">
        <v>143</v>
      </c>
      <c r="G506" s="217"/>
      <c r="H506" s="221">
        <v>28.600000000000001</v>
      </c>
      <c r="I506" s="222"/>
      <c r="J506" s="217"/>
      <c r="K506" s="217"/>
      <c r="L506" s="223"/>
      <c r="M506" s="224"/>
      <c r="N506" s="225"/>
      <c r="O506" s="225"/>
      <c r="P506" s="225"/>
      <c r="Q506" s="225"/>
      <c r="R506" s="225"/>
      <c r="S506" s="225"/>
      <c r="T506" s="226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27" t="s">
        <v>126</v>
      </c>
      <c r="AU506" s="227" t="s">
        <v>78</v>
      </c>
      <c r="AV506" s="13" t="s">
        <v>78</v>
      </c>
      <c r="AW506" s="13" t="s">
        <v>33</v>
      </c>
      <c r="AX506" s="13" t="s">
        <v>71</v>
      </c>
      <c r="AY506" s="227" t="s">
        <v>114</v>
      </c>
    </row>
    <row r="507" s="13" customFormat="1">
      <c r="A507" s="13"/>
      <c r="B507" s="216"/>
      <c r="C507" s="217"/>
      <c r="D507" s="218" t="s">
        <v>126</v>
      </c>
      <c r="E507" s="219" t="s">
        <v>19</v>
      </c>
      <c r="F507" s="220" t="s">
        <v>144</v>
      </c>
      <c r="G507" s="217"/>
      <c r="H507" s="221">
        <v>23.649999999999999</v>
      </c>
      <c r="I507" s="222"/>
      <c r="J507" s="217"/>
      <c r="K507" s="217"/>
      <c r="L507" s="223"/>
      <c r="M507" s="224"/>
      <c r="N507" s="225"/>
      <c r="O507" s="225"/>
      <c r="P507" s="225"/>
      <c r="Q507" s="225"/>
      <c r="R507" s="225"/>
      <c r="S507" s="225"/>
      <c r="T507" s="226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27" t="s">
        <v>126</v>
      </c>
      <c r="AU507" s="227" t="s">
        <v>78</v>
      </c>
      <c r="AV507" s="13" t="s">
        <v>78</v>
      </c>
      <c r="AW507" s="13" t="s">
        <v>33</v>
      </c>
      <c r="AX507" s="13" t="s">
        <v>71</v>
      </c>
      <c r="AY507" s="227" t="s">
        <v>114</v>
      </c>
    </row>
    <row r="508" s="14" customFormat="1">
      <c r="A508" s="14"/>
      <c r="B508" s="228"/>
      <c r="C508" s="229"/>
      <c r="D508" s="218" t="s">
        <v>126</v>
      </c>
      <c r="E508" s="230" t="s">
        <v>19</v>
      </c>
      <c r="F508" s="231" t="s">
        <v>129</v>
      </c>
      <c r="G508" s="229"/>
      <c r="H508" s="232">
        <v>52.25</v>
      </c>
      <c r="I508" s="233"/>
      <c r="J508" s="229"/>
      <c r="K508" s="229"/>
      <c r="L508" s="234"/>
      <c r="M508" s="235"/>
      <c r="N508" s="236"/>
      <c r="O508" s="236"/>
      <c r="P508" s="236"/>
      <c r="Q508" s="236"/>
      <c r="R508" s="236"/>
      <c r="S508" s="236"/>
      <c r="T508" s="237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38" t="s">
        <v>126</v>
      </c>
      <c r="AU508" s="238" t="s">
        <v>78</v>
      </c>
      <c r="AV508" s="14" t="s">
        <v>122</v>
      </c>
      <c r="AW508" s="14" t="s">
        <v>33</v>
      </c>
      <c r="AX508" s="14" t="s">
        <v>76</v>
      </c>
      <c r="AY508" s="238" t="s">
        <v>114</v>
      </c>
    </row>
    <row r="509" s="2" customFormat="1" ht="21.75" customHeight="1">
      <c r="A509" s="39"/>
      <c r="B509" s="40"/>
      <c r="C509" s="198" t="s">
        <v>528</v>
      </c>
      <c r="D509" s="198" t="s">
        <v>117</v>
      </c>
      <c r="E509" s="199" t="s">
        <v>529</v>
      </c>
      <c r="F509" s="200" t="s">
        <v>530</v>
      </c>
      <c r="G509" s="201" t="s">
        <v>384</v>
      </c>
      <c r="H509" s="202">
        <v>1</v>
      </c>
      <c r="I509" s="203"/>
      <c r="J509" s="204">
        <f>ROUND(I509*H509,2)</f>
        <v>0</v>
      </c>
      <c r="K509" s="200" t="s">
        <v>121</v>
      </c>
      <c r="L509" s="45"/>
      <c r="M509" s="205" t="s">
        <v>19</v>
      </c>
      <c r="N509" s="206" t="s">
        <v>42</v>
      </c>
      <c r="O509" s="85"/>
      <c r="P509" s="207">
        <f>O509*H509</f>
        <v>0</v>
      </c>
      <c r="Q509" s="207">
        <v>0</v>
      </c>
      <c r="R509" s="207">
        <f>Q509*H509</f>
        <v>0</v>
      </c>
      <c r="S509" s="207">
        <v>0</v>
      </c>
      <c r="T509" s="208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09" t="s">
        <v>209</v>
      </c>
      <c r="AT509" s="209" t="s">
        <v>117</v>
      </c>
      <c r="AU509" s="209" t="s">
        <v>78</v>
      </c>
      <c r="AY509" s="18" t="s">
        <v>114</v>
      </c>
      <c r="BE509" s="210">
        <f>IF(N509="základní",J509,0)</f>
        <v>0</v>
      </c>
      <c r="BF509" s="210">
        <f>IF(N509="snížená",J509,0)</f>
        <v>0</v>
      </c>
      <c r="BG509" s="210">
        <f>IF(N509="zákl. přenesená",J509,0)</f>
        <v>0</v>
      </c>
      <c r="BH509" s="210">
        <f>IF(N509="sníž. přenesená",J509,0)</f>
        <v>0</v>
      </c>
      <c r="BI509" s="210">
        <f>IF(N509="nulová",J509,0)</f>
        <v>0</v>
      </c>
      <c r="BJ509" s="18" t="s">
        <v>76</v>
      </c>
      <c r="BK509" s="210">
        <f>ROUND(I509*H509,2)</f>
        <v>0</v>
      </c>
      <c r="BL509" s="18" t="s">
        <v>209</v>
      </c>
      <c r="BM509" s="209" t="s">
        <v>531</v>
      </c>
    </row>
    <row r="510" s="2" customFormat="1">
      <c r="A510" s="39"/>
      <c r="B510" s="40"/>
      <c r="C510" s="41"/>
      <c r="D510" s="211" t="s">
        <v>124</v>
      </c>
      <c r="E510" s="41"/>
      <c r="F510" s="212" t="s">
        <v>532</v>
      </c>
      <c r="G510" s="41"/>
      <c r="H510" s="41"/>
      <c r="I510" s="213"/>
      <c r="J510" s="41"/>
      <c r="K510" s="41"/>
      <c r="L510" s="45"/>
      <c r="M510" s="214"/>
      <c r="N510" s="215"/>
      <c r="O510" s="85"/>
      <c r="P510" s="85"/>
      <c r="Q510" s="85"/>
      <c r="R510" s="85"/>
      <c r="S510" s="85"/>
      <c r="T510" s="86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T510" s="18" t="s">
        <v>124</v>
      </c>
      <c r="AU510" s="18" t="s">
        <v>78</v>
      </c>
    </row>
    <row r="511" s="15" customFormat="1">
      <c r="A511" s="15"/>
      <c r="B511" s="239"/>
      <c r="C511" s="240"/>
      <c r="D511" s="218" t="s">
        <v>126</v>
      </c>
      <c r="E511" s="241" t="s">
        <v>19</v>
      </c>
      <c r="F511" s="242" t="s">
        <v>533</v>
      </c>
      <c r="G511" s="240"/>
      <c r="H511" s="241" t="s">
        <v>19</v>
      </c>
      <c r="I511" s="243"/>
      <c r="J511" s="240"/>
      <c r="K511" s="240"/>
      <c r="L511" s="244"/>
      <c r="M511" s="245"/>
      <c r="N511" s="246"/>
      <c r="O511" s="246"/>
      <c r="P511" s="246"/>
      <c r="Q511" s="246"/>
      <c r="R511" s="246"/>
      <c r="S511" s="246"/>
      <c r="T511" s="247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48" t="s">
        <v>126</v>
      </c>
      <c r="AU511" s="248" t="s">
        <v>78</v>
      </c>
      <c r="AV511" s="15" t="s">
        <v>76</v>
      </c>
      <c r="AW511" s="15" t="s">
        <v>33</v>
      </c>
      <c r="AX511" s="15" t="s">
        <v>71</v>
      </c>
      <c r="AY511" s="248" t="s">
        <v>114</v>
      </c>
    </row>
    <row r="512" s="13" customFormat="1">
      <c r="A512" s="13"/>
      <c r="B512" s="216"/>
      <c r="C512" s="217"/>
      <c r="D512" s="218" t="s">
        <v>126</v>
      </c>
      <c r="E512" s="219" t="s">
        <v>19</v>
      </c>
      <c r="F512" s="220" t="s">
        <v>76</v>
      </c>
      <c r="G512" s="217"/>
      <c r="H512" s="221">
        <v>1</v>
      </c>
      <c r="I512" s="222"/>
      <c r="J512" s="217"/>
      <c r="K512" s="217"/>
      <c r="L512" s="223"/>
      <c r="M512" s="224"/>
      <c r="N512" s="225"/>
      <c r="O512" s="225"/>
      <c r="P512" s="225"/>
      <c r="Q512" s="225"/>
      <c r="R512" s="225"/>
      <c r="S512" s="225"/>
      <c r="T512" s="226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27" t="s">
        <v>126</v>
      </c>
      <c r="AU512" s="227" t="s">
        <v>78</v>
      </c>
      <c r="AV512" s="13" t="s">
        <v>78</v>
      </c>
      <c r="AW512" s="13" t="s">
        <v>33</v>
      </c>
      <c r="AX512" s="13" t="s">
        <v>71</v>
      </c>
      <c r="AY512" s="227" t="s">
        <v>114</v>
      </c>
    </row>
    <row r="513" s="14" customFormat="1">
      <c r="A513" s="14"/>
      <c r="B513" s="228"/>
      <c r="C513" s="229"/>
      <c r="D513" s="218" t="s">
        <v>126</v>
      </c>
      <c r="E513" s="230" t="s">
        <v>19</v>
      </c>
      <c r="F513" s="231" t="s">
        <v>129</v>
      </c>
      <c r="G513" s="229"/>
      <c r="H513" s="232">
        <v>1</v>
      </c>
      <c r="I513" s="233"/>
      <c r="J513" s="229"/>
      <c r="K513" s="229"/>
      <c r="L513" s="234"/>
      <c r="M513" s="235"/>
      <c r="N513" s="236"/>
      <c r="O513" s="236"/>
      <c r="P513" s="236"/>
      <c r="Q513" s="236"/>
      <c r="R513" s="236"/>
      <c r="S513" s="236"/>
      <c r="T513" s="237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38" t="s">
        <v>126</v>
      </c>
      <c r="AU513" s="238" t="s">
        <v>78</v>
      </c>
      <c r="AV513" s="14" t="s">
        <v>122</v>
      </c>
      <c r="AW513" s="14" t="s">
        <v>33</v>
      </c>
      <c r="AX513" s="14" t="s">
        <v>76</v>
      </c>
      <c r="AY513" s="238" t="s">
        <v>114</v>
      </c>
    </row>
    <row r="514" s="2" customFormat="1" ht="24.15" customHeight="1">
      <c r="A514" s="39"/>
      <c r="B514" s="40"/>
      <c r="C514" s="249" t="s">
        <v>534</v>
      </c>
      <c r="D514" s="249" t="s">
        <v>145</v>
      </c>
      <c r="E514" s="250" t="s">
        <v>535</v>
      </c>
      <c r="F514" s="251" t="s">
        <v>536</v>
      </c>
      <c r="G514" s="252" t="s">
        <v>120</v>
      </c>
      <c r="H514" s="253">
        <v>2</v>
      </c>
      <c r="I514" s="254"/>
      <c r="J514" s="255">
        <f>ROUND(I514*H514,2)</f>
        <v>0</v>
      </c>
      <c r="K514" s="251" t="s">
        <v>121</v>
      </c>
      <c r="L514" s="256"/>
      <c r="M514" s="257" t="s">
        <v>19</v>
      </c>
      <c r="N514" s="258" t="s">
        <v>42</v>
      </c>
      <c r="O514" s="85"/>
      <c r="P514" s="207">
        <f>O514*H514</f>
        <v>0</v>
      </c>
      <c r="Q514" s="207">
        <v>0.044729999999999999</v>
      </c>
      <c r="R514" s="207">
        <f>Q514*H514</f>
        <v>0.089459999999999998</v>
      </c>
      <c r="S514" s="207">
        <v>0</v>
      </c>
      <c r="T514" s="208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09" t="s">
        <v>318</v>
      </c>
      <c r="AT514" s="209" t="s">
        <v>145</v>
      </c>
      <c r="AU514" s="209" t="s">
        <v>78</v>
      </c>
      <c r="AY514" s="18" t="s">
        <v>114</v>
      </c>
      <c r="BE514" s="210">
        <f>IF(N514="základní",J514,0)</f>
        <v>0</v>
      </c>
      <c r="BF514" s="210">
        <f>IF(N514="snížená",J514,0)</f>
        <v>0</v>
      </c>
      <c r="BG514" s="210">
        <f>IF(N514="zákl. přenesená",J514,0)</f>
        <v>0</v>
      </c>
      <c r="BH514" s="210">
        <f>IF(N514="sníž. přenesená",J514,0)</f>
        <v>0</v>
      </c>
      <c r="BI514" s="210">
        <f>IF(N514="nulová",J514,0)</f>
        <v>0</v>
      </c>
      <c r="BJ514" s="18" t="s">
        <v>76</v>
      </c>
      <c r="BK514" s="210">
        <f>ROUND(I514*H514,2)</f>
        <v>0</v>
      </c>
      <c r="BL514" s="18" t="s">
        <v>209</v>
      </c>
      <c r="BM514" s="209" t="s">
        <v>537</v>
      </c>
    </row>
    <row r="515" s="2" customFormat="1">
      <c r="A515" s="39"/>
      <c r="B515" s="40"/>
      <c r="C515" s="41"/>
      <c r="D515" s="218" t="s">
        <v>401</v>
      </c>
      <c r="E515" s="41"/>
      <c r="F515" s="260" t="s">
        <v>402</v>
      </c>
      <c r="G515" s="41"/>
      <c r="H515" s="41"/>
      <c r="I515" s="213"/>
      <c r="J515" s="41"/>
      <c r="K515" s="41"/>
      <c r="L515" s="45"/>
      <c r="M515" s="214"/>
      <c r="N515" s="215"/>
      <c r="O515" s="85"/>
      <c r="P515" s="85"/>
      <c r="Q515" s="85"/>
      <c r="R515" s="85"/>
      <c r="S515" s="85"/>
      <c r="T515" s="86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T515" s="18" t="s">
        <v>401</v>
      </c>
      <c r="AU515" s="18" t="s">
        <v>78</v>
      </c>
    </row>
    <row r="516" s="15" customFormat="1">
      <c r="A516" s="15"/>
      <c r="B516" s="239"/>
      <c r="C516" s="240"/>
      <c r="D516" s="218" t="s">
        <v>126</v>
      </c>
      <c r="E516" s="241" t="s">
        <v>19</v>
      </c>
      <c r="F516" s="242" t="s">
        <v>533</v>
      </c>
      <c r="G516" s="240"/>
      <c r="H516" s="241" t="s">
        <v>19</v>
      </c>
      <c r="I516" s="243"/>
      <c r="J516" s="240"/>
      <c r="K516" s="240"/>
      <c r="L516" s="244"/>
      <c r="M516" s="245"/>
      <c r="N516" s="246"/>
      <c r="O516" s="246"/>
      <c r="P516" s="246"/>
      <c r="Q516" s="246"/>
      <c r="R516" s="246"/>
      <c r="S516" s="246"/>
      <c r="T516" s="247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T516" s="248" t="s">
        <v>126</v>
      </c>
      <c r="AU516" s="248" t="s">
        <v>78</v>
      </c>
      <c r="AV516" s="15" t="s">
        <v>76</v>
      </c>
      <c r="AW516" s="15" t="s">
        <v>33</v>
      </c>
      <c r="AX516" s="15" t="s">
        <v>71</v>
      </c>
      <c r="AY516" s="248" t="s">
        <v>114</v>
      </c>
    </row>
    <row r="517" s="13" customFormat="1">
      <c r="A517" s="13"/>
      <c r="B517" s="216"/>
      <c r="C517" s="217"/>
      <c r="D517" s="218" t="s">
        <v>126</v>
      </c>
      <c r="E517" s="219" t="s">
        <v>19</v>
      </c>
      <c r="F517" s="220" t="s">
        <v>538</v>
      </c>
      <c r="G517" s="217"/>
      <c r="H517" s="221">
        <v>2</v>
      </c>
      <c r="I517" s="222"/>
      <c r="J517" s="217"/>
      <c r="K517" s="217"/>
      <c r="L517" s="223"/>
      <c r="M517" s="224"/>
      <c r="N517" s="225"/>
      <c r="O517" s="225"/>
      <c r="P517" s="225"/>
      <c r="Q517" s="225"/>
      <c r="R517" s="225"/>
      <c r="S517" s="225"/>
      <c r="T517" s="226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27" t="s">
        <v>126</v>
      </c>
      <c r="AU517" s="227" t="s">
        <v>78</v>
      </c>
      <c r="AV517" s="13" t="s">
        <v>78</v>
      </c>
      <c r="AW517" s="13" t="s">
        <v>33</v>
      </c>
      <c r="AX517" s="13" t="s">
        <v>71</v>
      </c>
      <c r="AY517" s="227" t="s">
        <v>114</v>
      </c>
    </row>
    <row r="518" s="14" customFormat="1">
      <c r="A518" s="14"/>
      <c r="B518" s="228"/>
      <c r="C518" s="229"/>
      <c r="D518" s="218" t="s">
        <v>126</v>
      </c>
      <c r="E518" s="230" t="s">
        <v>19</v>
      </c>
      <c r="F518" s="231" t="s">
        <v>129</v>
      </c>
      <c r="G518" s="229"/>
      <c r="H518" s="232">
        <v>2</v>
      </c>
      <c r="I518" s="233"/>
      <c r="J518" s="229"/>
      <c r="K518" s="229"/>
      <c r="L518" s="234"/>
      <c r="M518" s="235"/>
      <c r="N518" s="236"/>
      <c r="O518" s="236"/>
      <c r="P518" s="236"/>
      <c r="Q518" s="236"/>
      <c r="R518" s="236"/>
      <c r="S518" s="236"/>
      <c r="T518" s="237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38" t="s">
        <v>126</v>
      </c>
      <c r="AU518" s="238" t="s">
        <v>78</v>
      </c>
      <c r="AV518" s="14" t="s">
        <v>122</v>
      </c>
      <c r="AW518" s="14" t="s">
        <v>33</v>
      </c>
      <c r="AX518" s="14" t="s">
        <v>76</v>
      </c>
      <c r="AY518" s="238" t="s">
        <v>114</v>
      </c>
    </row>
    <row r="519" s="2" customFormat="1" ht="16.5" customHeight="1">
      <c r="A519" s="39"/>
      <c r="B519" s="40"/>
      <c r="C519" s="249" t="s">
        <v>539</v>
      </c>
      <c r="D519" s="249" t="s">
        <v>145</v>
      </c>
      <c r="E519" s="250" t="s">
        <v>540</v>
      </c>
      <c r="F519" s="251" t="s">
        <v>541</v>
      </c>
      <c r="G519" s="252" t="s">
        <v>120</v>
      </c>
      <c r="H519" s="253">
        <v>2.8999999999999999</v>
      </c>
      <c r="I519" s="254"/>
      <c r="J519" s="255">
        <f>ROUND(I519*H519,2)</f>
        <v>0</v>
      </c>
      <c r="K519" s="251" t="s">
        <v>121</v>
      </c>
      <c r="L519" s="256"/>
      <c r="M519" s="257" t="s">
        <v>19</v>
      </c>
      <c r="N519" s="258" t="s">
        <v>42</v>
      </c>
      <c r="O519" s="85"/>
      <c r="P519" s="207">
        <f>O519*H519</f>
        <v>0</v>
      </c>
      <c r="Q519" s="207">
        <v>0.015970000000000002</v>
      </c>
      <c r="R519" s="207">
        <f>Q519*H519</f>
        <v>0.046313</v>
      </c>
      <c r="S519" s="207">
        <v>0</v>
      </c>
      <c r="T519" s="208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09" t="s">
        <v>318</v>
      </c>
      <c r="AT519" s="209" t="s">
        <v>145</v>
      </c>
      <c r="AU519" s="209" t="s">
        <v>78</v>
      </c>
      <c r="AY519" s="18" t="s">
        <v>114</v>
      </c>
      <c r="BE519" s="210">
        <f>IF(N519="základní",J519,0)</f>
        <v>0</v>
      </c>
      <c r="BF519" s="210">
        <f>IF(N519="snížená",J519,0)</f>
        <v>0</v>
      </c>
      <c r="BG519" s="210">
        <f>IF(N519="zákl. přenesená",J519,0)</f>
        <v>0</v>
      </c>
      <c r="BH519" s="210">
        <f>IF(N519="sníž. přenesená",J519,0)</f>
        <v>0</v>
      </c>
      <c r="BI519" s="210">
        <f>IF(N519="nulová",J519,0)</f>
        <v>0</v>
      </c>
      <c r="BJ519" s="18" t="s">
        <v>76</v>
      </c>
      <c r="BK519" s="210">
        <f>ROUND(I519*H519,2)</f>
        <v>0</v>
      </c>
      <c r="BL519" s="18" t="s">
        <v>209</v>
      </c>
      <c r="BM519" s="209" t="s">
        <v>542</v>
      </c>
    </row>
    <row r="520" s="15" customFormat="1">
      <c r="A520" s="15"/>
      <c r="B520" s="239"/>
      <c r="C520" s="240"/>
      <c r="D520" s="218" t="s">
        <v>126</v>
      </c>
      <c r="E520" s="241" t="s">
        <v>19</v>
      </c>
      <c r="F520" s="242" t="s">
        <v>533</v>
      </c>
      <c r="G520" s="240"/>
      <c r="H520" s="241" t="s">
        <v>19</v>
      </c>
      <c r="I520" s="243"/>
      <c r="J520" s="240"/>
      <c r="K520" s="240"/>
      <c r="L520" s="244"/>
      <c r="M520" s="245"/>
      <c r="N520" s="246"/>
      <c r="O520" s="246"/>
      <c r="P520" s="246"/>
      <c r="Q520" s="246"/>
      <c r="R520" s="246"/>
      <c r="S520" s="246"/>
      <c r="T520" s="247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T520" s="248" t="s">
        <v>126</v>
      </c>
      <c r="AU520" s="248" t="s">
        <v>78</v>
      </c>
      <c r="AV520" s="15" t="s">
        <v>76</v>
      </c>
      <c r="AW520" s="15" t="s">
        <v>33</v>
      </c>
      <c r="AX520" s="15" t="s">
        <v>71</v>
      </c>
      <c r="AY520" s="248" t="s">
        <v>114</v>
      </c>
    </row>
    <row r="521" s="15" customFormat="1">
      <c r="A521" s="15"/>
      <c r="B521" s="239"/>
      <c r="C521" s="240"/>
      <c r="D521" s="218" t="s">
        <v>126</v>
      </c>
      <c r="E521" s="241" t="s">
        <v>19</v>
      </c>
      <c r="F521" s="242" t="s">
        <v>543</v>
      </c>
      <c r="G521" s="240"/>
      <c r="H521" s="241" t="s">
        <v>19</v>
      </c>
      <c r="I521" s="243"/>
      <c r="J521" s="240"/>
      <c r="K521" s="240"/>
      <c r="L521" s="244"/>
      <c r="M521" s="245"/>
      <c r="N521" s="246"/>
      <c r="O521" s="246"/>
      <c r="P521" s="246"/>
      <c r="Q521" s="246"/>
      <c r="R521" s="246"/>
      <c r="S521" s="246"/>
      <c r="T521" s="247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T521" s="248" t="s">
        <v>126</v>
      </c>
      <c r="AU521" s="248" t="s">
        <v>78</v>
      </c>
      <c r="AV521" s="15" t="s">
        <v>76</v>
      </c>
      <c r="AW521" s="15" t="s">
        <v>33</v>
      </c>
      <c r="AX521" s="15" t="s">
        <v>71</v>
      </c>
      <c r="AY521" s="248" t="s">
        <v>114</v>
      </c>
    </row>
    <row r="522" s="13" customFormat="1">
      <c r="A522" s="13"/>
      <c r="B522" s="216"/>
      <c r="C522" s="217"/>
      <c r="D522" s="218" t="s">
        <v>126</v>
      </c>
      <c r="E522" s="219" t="s">
        <v>19</v>
      </c>
      <c r="F522" s="220" t="s">
        <v>544</v>
      </c>
      <c r="G522" s="217"/>
      <c r="H522" s="221">
        <v>1</v>
      </c>
      <c r="I522" s="222"/>
      <c r="J522" s="217"/>
      <c r="K522" s="217"/>
      <c r="L522" s="223"/>
      <c r="M522" s="224"/>
      <c r="N522" s="225"/>
      <c r="O522" s="225"/>
      <c r="P522" s="225"/>
      <c r="Q522" s="225"/>
      <c r="R522" s="225"/>
      <c r="S522" s="225"/>
      <c r="T522" s="226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27" t="s">
        <v>126</v>
      </c>
      <c r="AU522" s="227" t="s">
        <v>78</v>
      </c>
      <c r="AV522" s="13" t="s">
        <v>78</v>
      </c>
      <c r="AW522" s="13" t="s">
        <v>33</v>
      </c>
      <c r="AX522" s="13" t="s">
        <v>71</v>
      </c>
      <c r="AY522" s="227" t="s">
        <v>114</v>
      </c>
    </row>
    <row r="523" s="13" customFormat="1">
      <c r="A523" s="13"/>
      <c r="B523" s="216"/>
      <c r="C523" s="217"/>
      <c r="D523" s="218" t="s">
        <v>126</v>
      </c>
      <c r="E523" s="219" t="s">
        <v>19</v>
      </c>
      <c r="F523" s="220" t="s">
        <v>544</v>
      </c>
      <c r="G523" s="217"/>
      <c r="H523" s="221">
        <v>1</v>
      </c>
      <c r="I523" s="222"/>
      <c r="J523" s="217"/>
      <c r="K523" s="217"/>
      <c r="L523" s="223"/>
      <c r="M523" s="224"/>
      <c r="N523" s="225"/>
      <c r="O523" s="225"/>
      <c r="P523" s="225"/>
      <c r="Q523" s="225"/>
      <c r="R523" s="225"/>
      <c r="S523" s="225"/>
      <c r="T523" s="226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27" t="s">
        <v>126</v>
      </c>
      <c r="AU523" s="227" t="s">
        <v>78</v>
      </c>
      <c r="AV523" s="13" t="s">
        <v>78</v>
      </c>
      <c r="AW523" s="13" t="s">
        <v>33</v>
      </c>
      <c r="AX523" s="13" t="s">
        <v>71</v>
      </c>
      <c r="AY523" s="227" t="s">
        <v>114</v>
      </c>
    </row>
    <row r="524" s="15" customFormat="1">
      <c r="A524" s="15"/>
      <c r="B524" s="239"/>
      <c r="C524" s="240"/>
      <c r="D524" s="218" t="s">
        <v>126</v>
      </c>
      <c r="E524" s="241" t="s">
        <v>19</v>
      </c>
      <c r="F524" s="242" t="s">
        <v>545</v>
      </c>
      <c r="G524" s="240"/>
      <c r="H524" s="241" t="s">
        <v>19</v>
      </c>
      <c r="I524" s="243"/>
      <c r="J524" s="240"/>
      <c r="K524" s="240"/>
      <c r="L524" s="244"/>
      <c r="M524" s="245"/>
      <c r="N524" s="246"/>
      <c r="O524" s="246"/>
      <c r="P524" s="246"/>
      <c r="Q524" s="246"/>
      <c r="R524" s="246"/>
      <c r="S524" s="246"/>
      <c r="T524" s="247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48" t="s">
        <v>126</v>
      </c>
      <c r="AU524" s="248" t="s">
        <v>78</v>
      </c>
      <c r="AV524" s="15" t="s">
        <v>76</v>
      </c>
      <c r="AW524" s="15" t="s">
        <v>33</v>
      </c>
      <c r="AX524" s="15" t="s">
        <v>71</v>
      </c>
      <c r="AY524" s="248" t="s">
        <v>114</v>
      </c>
    </row>
    <row r="525" s="13" customFormat="1">
      <c r="A525" s="13"/>
      <c r="B525" s="216"/>
      <c r="C525" s="217"/>
      <c r="D525" s="218" t="s">
        <v>126</v>
      </c>
      <c r="E525" s="219" t="s">
        <v>19</v>
      </c>
      <c r="F525" s="220" t="s">
        <v>546</v>
      </c>
      <c r="G525" s="217"/>
      <c r="H525" s="221">
        <v>0.90000000000000002</v>
      </c>
      <c r="I525" s="222"/>
      <c r="J525" s="217"/>
      <c r="K525" s="217"/>
      <c r="L525" s="223"/>
      <c r="M525" s="224"/>
      <c r="N525" s="225"/>
      <c r="O525" s="225"/>
      <c r="P525" s="225"/>
      <c r="Q525" s="225"/>
      <c r="R525" s="225"/>
      <c r="S525" s="225"/>
      <c r="T525" s="226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27" t="s">
        <v>126</v>
      </c>
      <c r="AU525" s="227" t="s">
        <v>78</v>
      </c>
      <c r="AV525" s="13" t="s">
        <v>78</v>
      </c>
      <c r="AW525" s="13" t="s">
        <v>33</v>
      </c>
      <c r="AX525" s="13" t="s">
        <v>71</v>
      </c>
      <c r="AY525" s="227" t="s">
        <v>114</v>
      </c>
    </row>
    <row r="526" s="14" customFormat="1">
      <c r="A526" s="14"/>
      <c r="B526" s="228"/>
      <c r="C526" s="229"/>
      <c r="D526" s="218" t="s">
        <v>126</v>
      </c>
      <c r="E526" s="230" t="s">
        <v>19</v>
      </c>
      <c r="F526" s="231" t="s">
        <v>129</v>
      </c>
      <c r="G526" s="229"/>
      <c r="H526" s="232">
        <v>2.8999999999999999</v>
      </c>
      <c r="I526" s="233"/>
      <c r="J526" s="229"/>
      <c r="K526" s="229"/>
      <c r="L526" s="234"/>
      <c r="M526" s="235"/>
      <c r="N526" s="236"/>
      <c r="O526" s="236"/>
      <c r="P526" s="236"/>
      <c r="Q526" s="236"/>
      <c r="R526" s="236"/>
      <c r="S526" s="236"/>
      <c r="T526" s="237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38" t="s">
        <v>126</v>
      </c>
      <c r="AU526" s="238" t="s">
        <v>78</v>
      </c>
      <c r="AV526" s="14" t="s">
        <v>122</v>
      </c>
      <c r="AW526" s="14" t="s">
        <v>33</v>
      </c>
      <c r="AX526" s="14" t="s">
        <v>76</v>
      </c>
      <c r="AY526" s="238" t="s">
        <v>114</v>
      </c>
    </row>
    <row r="527" s="2" customFormat="1" ht="16.5" customHeight="1">
      <c r="A527" s="39"/>
      <c r="B527" s="40"/>
      <c r="C527" s="198" t="s">
        <v>547</v>
      </c>
      <c r="D527" s="198" t="s">
        <v>117</v>
      </c>
      <c r="E527" s="199" t="s">
        <v>548</v>
      </c>
      <c r="F527" s="200" t="s">
        <v>549</v>
      </c>
      <c r="G527" s="201" t="s">
        <v>384</v>
      </c>
      <c r="H527" s="202">
        <v>1</v>
      </c>
      <c r="I527" s="203"/>
      <c r="J527" s="204">
        <f>ROUND(I527*H527,2)</f>
        <v>0</v>
      </c>
      <c r="K527" s="200" t="s">
        <v>121</v>
      </c>
      <c r="L527" s="45"/>
      <c r="M527" s="205" t="s">
        <v>19</v>
      </c>
      <c r="N527" s="206" t="s">
        <v>42</v>
      </c>
      <c r="O527" s="85"/>
      <c r="P527" s="207">
        <f>O527*H527</f>
        <v>0</v>
      </c>
      <c r="Q527" s="207">
        <v>0</v>
      </c>
      <c r="R527" s="207">
        <f>Q527*H527</f>
        <v>0</v>
      </c>
      <c r="S527" s="207">
        <v>0</v>
      </c>
      <c r="T527" s="208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09" t="s">
        <v>209</v>
      </c>
      <c r="AT527" s="209" t="s">
        <v>117</v>
      </c>
      <c r="AU527" s="209" t="s">
        <v>78</v>
      </c>
      <c r="AY527" s="18" t="s">
        <v>114</v>
      </c>
      <c r="BE527" s="210">
        <f>IF(N527="základní",J527,0)</f>
        <v>0</v>
      </c>
      <c r="BF527" s="210">
        <f>IF(N527="snížená",J527,0)</f>
        <v>0</v>
      </c>
      <c r="BG527" s="210">
        <f>IF(N527="zákl. přenesená",J527,0)</f>
        <v>0</v>
      </c>
      <c r="BH527" s="210">
        <f>IF(N527="sníž. přenesená",J527,0)</f>
        <v>0</v>
      </c>
      <c r="BI527" s="210">
        <f>IF(N527="nulová",J527,0)</f>
        <v>0</v>
      </c>
      <c r="BJ527" s="18" t="s">
        <v>76</v>
      </c>
      <c r="BK527" s="210">
        <f>ROUND(I527*H527,2)</f>
        <v>0</v>
      </c>
      <c r="BL527" s="18" t="s">
        <v>209</v>
      </c>
      <c r="BM527" s="209" t="s">
        <v>550</v>
      </c>
    </row>
    <row r="528" s="2" customFormat="1">
      <c r="A528" s="39"/>
      <c r="B528" s="40"/>
      <c r="C528" s="41"/>
      <c r="D528" s="211" t="s">
        <v>124</v>
      </c>
      <c r="E528" s="41"/>
      <c r="F528" s="212" t="s">
        <v>551</v>
      </c>
      <c r="G528" s="41"/>
      <c r="H528" s="41"/>
      <c r="I528" s="213"/>
      <c r="J528" s="41"/>
      <c r="K528" s="41"/>
      <c r="L528" s="45"/>
      <c r="M528" s="214"/>
      <c r="N528" s="215"/>
      <c r="O528" s="85"/>
      <c r="P528" s="85"/>
      <c r="Q528" s="85"/>
      <c r="R528" s="85"/>
      <c r="S528" s="85"/>
      <c r="T528" s="86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T528" s="18" t="s">
        <v>124</v>
      </c>
      <c r="AU528" s="18" t="s">
        <v>78</v>
      </c>
    </row>
    <row r="529" s="15" customFormat="1">
      <c r="A529" s="15"/>
      <c r="B529" s="239"/>
      <c r="C529" s="240"/>
      <c r="D529" s="218" t="s">
        <v>126</v>
      </c>
      <c r="E529" s="241" t="s">
        <v>19</v>
      </c>
      <c r="F529" s="242" t="s">
        <v>552</v>
      </c>
      <c r="G529" s="240"/>
      <c r="H529" s="241" t="s">
        <v>19</v>
      </c>
      <c r="I529" s="243"/>
      <c r="J529" s="240"/>
      <c r="K529" s="240"/>
      <c r="L529" s="244"/>
      <c r="M529" s="245"/>
      <c r="N529" s="246"/>
      <c r="O529" s="246"/>
      <c r="P529" s="246"/>
      <c r="Q529" s="246"/>
      <c r="R529" s="246"/>
      <c r="S529" s="246"/>
      <c r="T529" s="247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T529" s="248" t="s">
        <v>126</v>
      </c>
      <c r="AU529" s="248" t="s">
        <v>78</v>
      </c>
      <c r="AV529" s="15" t="s">
        <v>76</v>
      </c>
      <c r="AW529" s="15" t="s">
        <v>33</v>
      </c>
      <c r="AX529" s="15" t="s">
        <v>71</v>
      </c>
      <c r="AY529" s="248" t="s">
        <v>114</v>
      </c>
    </row>
    <row r="530" s="13" customFormat="1">
      <c r="A530" s="13"/>
      <c r="B530" s="216"/>
      <c r="C530" s="217"/>
      <c r="D530" s="218" t="s">
        <v>126</v>
      </c>
      <c r="E530" s="219" t="s">
        <v>19</v>
      </c>
      <c r="F530" s="220" t="s">
        <v>76</v>
      </c>
      <c r="G530" s="217"/>
      <c r="H530" s="221">
        <v>1</v>
      </c>
      <c r="I530" s="222"/>
      <c r="J530" s="217"/>
      <c r="K530" s="217"/>
      <c r="L530" s="223"/>
      <c r="M530" s="224"/>
      <c r="N530" s="225"/>
      <c r="O530" s="225"/>
      <c r="P530" s="225"/>
      <c r="Q530" s="225"/>
      <c r="R530" s="225"/>
      <c r="S530" s="225"/>
      <c r="T530" s="226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27" t="s">
        <v>126</v>
      </c>
      <c r="AU530" s="227" t="s">
        <v>78</v>
      </c>
      <c r="AV530" s="13" t="s">
        <v>78</v>
      </c>
      <c r="AW530" s="13" t="s">
        <v>33</v>
      </c>
      <c r="AX530" s="13" t="s">
        <v>71</v>
      </c>
      <c r="AY530" s="227" t="s">
        <v>114</v>
      </c>
    </row>
    <row r="531" s="14" customFormat="1">
      <c r="A531" s="14"/>
      <c r="B531" s="228"/>
      <c r="C531" s="229"/>
      <c r="D531" s="218" t="s">
        <v>126</v>
      </c>
      <c r="E531" s="230" t="s">
        <v>19</v>
      </c>
      <c r="F531" s="231" t="s">
        <v>129</v>
      </c>
      <c r="G531" s="229"/>
      <c r="H531" s="232">
        <v>1</v>
      </c>
      <c r="I531" s="233"/>
      <c r="J531" s="229"/>
      <c r="K531" s="229"/>
      <c r="L531" s="234"/>
      <c r="M531" s="235"/>
      <c r="N531" s="236"/>
      <c r="O531" s="236"/>
      <c r="P531" s="236"/>
      <c r="Q531" s="236"/>
      <c r="R531" s="236"/>
      <c r="S531" s="236"/>
      <c r="T531" s="237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38" t="s">
        <v>126</v>
      </c>
      <c r="AU531" s="238" t="s">
        <v>78</v>
      </c>
      <c r="AV531" s="14" t="s">
        <v>122</v>
      </c>
      <c r="AW531" s="14" t="s">
        <v>33</v>
      </c>
      <c r="AX531" s="14" t="s">
        <v>76</v>
      </c>
      <c r="AY531" s="238" t="s">
        <v>114</v>
      </c>
    </row>
    <row r="532" s="2" customFormat="1" ht="16.5" customHeight="1">
      <c r="A532" s="39"/>
      <c r="B532" s="40"/>
      <c r="C532" s="249" t="s">
        <v>553</v>
      </c>
      <c r="D532" s="249" t="s">
        <v>145</v>
      </c>
      <c r="E532" s="250" t="s">
        <v>554</v>
      </c>
      <c r="F532" s="251" t="s">
        <v>555</v>
      </c>
      <c r="G532" s="252" t="s">
        <v>384</v>
      </c>
      <c r="H532" s="253">
        <v>1</v>
      </c>
      <c r="I532" s="254"/>
      <c r="J532" s="255">
        <f>ROUND(I532*H532,2)</f>
        <v>0</v>
      </c>
      <c r="K532" s="251" t="s">
        <v>121</v>
      </c>
      <c r="L532" s="256"/>
      <c r="M532" s="257" t="s">
        <v>19</v>
      </c>
      <c r="N532" s="258" t="s">
        <v>42</v>
      </c>
      <c r="O532" s="85"/>
      <c r="P532" s="207">
        <f>O532*H532</f>
        <v>0</v>
      </c>
      <c r="Q532" s="207">
        <v>0.0023999999999999998</v>
      </c>
      <c r="R532" s="207">
        <f>Q532*H532</f>
        <v>0.0023999999999999998</v>
      </c>
      <c r="S532" s="207">
        <v>0</v>
      </c>
      <c r="T532" s="208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09" t="s">
        <v>318</v>
      </c>
      <c r="AT532" s="209" t="s">
        <v>145</v>
      </c>
      <c r="AU532" s="209" t="s">
        <v>78</v>
      </c>
      <c r="AY532" s="18" t="s">
        <v>114</v>
      </c>
      <c r="BE532" s="210">
        <f>IF(N532="základní",J532,0)</f>
        <v>0</v>
      </c>
      <c r="BF532" s="210">
        <f>IF(N532="snížená",J532,0)</f>
        <v>0</v>
      </c>
      <c r="BG532" s="210">
        <f>IF(N532="zákl. přenesená",J532,0)</f>
        <v>0</v>
      </c>
      <c r="BH532" s="210">
        <f>IF(N532="sníž. přenesená",J532,0)</f>
        <v>0</v>
      </c>
      <c r="BI532" s="210">
        <f>IF(N532="nulová",J532,0)</f>
        <v>0</v>
      </c>
      <c r="BJ532" s="18" t="s">
        <v>76</v>
      </c>
      <c r="BK532" s="210">
        <f>ROUND(I532*H532,2)</f>
        <v>0</v>
      </c>
      <c r="BL532" s="18" t="s">
        <v>209</v>
      </c>
      <c r="BM532" s="209" t="s">
        <v>556</v>
      </c>
    </row>
    <row r="533" s="15" customFormat="1">
      <c r="A533" s="15"/>
      <c r="B533" s="239"/>
      <c r="C533" s="240"/>
      <c r="D533" s="218" t="s">
        <v>126</v>
      </c>
      <c r="E533" s="241" t="s">
        <v>19</v>
      </c>
      <c r="F533" s="242" t="s">
        <v>552</v>
      </c>
      <c r="G533" s="240"/>
      <c r="H533" s="241" t="s">
        <v>19</v>
      </c>
      <c r="I533" s="243"/>
      <c r="J533" s="240"/>
      <c r="K533" s="240"/>
      <c r="L533" s="244"/>
      <c r="M533" s="245"/>
      <c r="N533" s="246"/>
      <c r="O533" s="246"/>
      <c r="P533" s="246"/>
      <c r="Q533" s="246"/>
      <c r="R533" s="246"/>
      <c r="S533" s="246"/>
      <c r="T533" s="247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48" t="s">
        <v>126</v>
      </c>
      <c r="AU533" s="248" t="s">
        <v>78</v>
      </c>
      <c r="AV533" s="15" t="s">
        <v>76</v>
      </c>
      <c r="AW533" s="15" t="s">
        <v>33</v>
      </c>
      <c r="AX533" s="15" t="s">
        <v>71</v>
      </c>
      <c r="AY533" s="248" t="s">
        <v>114</v>
      </c>
    </row>
    <row r="534" s="13" customFormat="1">
      <c r="A534" s="13"/>
      <c r="B534" s="216"/>
      <c r="C534" s="217"/>
      <c r="D534" s="218" t="s">
        <v>126</v>
      </c>
      <c r="E534" s="219" t="s">
        <v>19</v>
      </c>
      <c r="F534" s="220" t="s">
        <v>76</v>
      </c>
      <c r="G534" s="217"/>
      <c r="H534" s="221">
        <v>1</v>
      </c>
      <c r="I534" s="222"/>
      <c r="J534" s="217"/>
      <c r="K534" s="217"/>
      <c r="L534" s="223"/>
      <c r="M534" s="224"/>
      <c r="N534" s="225"/>
      <c r="O534" s="225"/>
      <c r="P534" s="225"/>
      <c r="Q534" s="225"/>
      <c r="R534" s="225"/>
      <c r="S534" s="225"/>
      <c r="T534" s="226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27" t="s">
        <v>126</v>
      </c>
      <c r="AU534" s="227" t="s">
        <v>78</v>
      </c>
      <c r="AV534" s="13" t="s">
        <v>78</v>
      </c>
      <c r="AW534" s="13" t="s">
        <v>33</v>
      </c>
      <c r="AX534" s="13" t="s">
        <v>71</v>
      </c>
      <c r="AY534" s="227" t="s">
        <v>114</v>
      </c>
    </row>
    <row r="535" s="14" customFormat="1">
      <c r="A535" s="14"/>
      <c r="B535" s="228"/>
      <c r="C535" s="229"/>
      <c r="D535" s="218" t="s">
        <v>126</v>
      </c>
      <c r="E535" s="230" t="s">
        <v>19</v>
      </c>
      <c r="F535" s="231" t="s">
        <v>129</v>
      </c>
      <c r="G535" s="229"/>
      <c r="H535" s="232">
        <v>1</v>
      </c>
      <c r="I535" s="233"/>
      <c r="J535" s="229"/>
      <c r="K535" s="229"/>
      <c r="L535" s="234"/>
      <c r="M535" s="235"/>
      <c r="N535" s="236"/>
      <c r="O535" s="236"/>
      <c r="P535" s="236"/>
      <c r="Q535" s="236"/>
      <c r="R535" s="236"/>
      <c r="S535" s="236"/>
      <c r="T535" s="237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38" t="s">
        <v>126</v>
      </c>
      <c r="AU535" s="238" t="s">
        <v>78</v>
      </c>
      <c r="AV535" s="14" t="s">
        <v>122</v>
      </c>
      <c r="AW535" s="14" t="s">
        <v>33</v>
      </c>
      <c r="AX535" s="14" t="s">
        <v>76</v>
      </c>
      <c r="AY535" s="238" t="s">
        <v>114</v>
      </c>
    </row>
    <row r="536" s="2" customFormat="1" ht="24.15" customHeight="1">
      <c r="A536" s="39"/>
      <c r="B536" s="40"/>
      <c r="C536" s="198" t="s">
        <v>557</v>
      </c>
      <c r="D536" s="198" t="s">
        <v>117</v>
      </c>
      <c r="E536" s="199" t="s">
        <v>558</v>
      </c>
      <c r="F536" s="200" t="s">
        <v>559</v>
      </c>
      <c r="G536" s="201" t="s">
        <v>357</v>
      </c>
      <c r="H536" s="259"/>
      <c r="I536" s="203"/>
      <c r="J536" s="204">
        <f>ROUND(I536*H536,2)</f>
        <v>0</v>
      </c>
      <c r="K536" s="200" t="s">
        <v>121</v>
      </c>
      <c r="L536" s="45"/>
      <c r="M536" s="205" t="s">
        <v>19</v>
      </c>
      <c r="N536" s="206" t="s">
        <v>42</v>
      </c>
      <c r="O536" s="85"/>
      <c r="P536" s="207">
        <f>O536*H536</f>
        <v>0</v>
      </c>
      <c r="Q536" s="207">
        <v>0</v>
      </c>
      <c r="R536" s="207">
        <f>Q536*H536</f>
        <v>0</v>
      </c>
      <c r="S536" s="207">
        <v>0</v>
      </c>
      <c r="T536" s="208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09" t="s">
        <v>209</v>
      </c>
      <c r="AT536" s="209" t="s">
        <v>117</v>
      </c>
      <c r="AU536" s="209" t="s">
        <v>78</v>
      </c>
      <c r="AY536" s="18" t="s">
        <v>114</v>
      </c>
      <c r="BE536" s="210">
        <f>IF(N536="základní",J536,0)</f>
        <v>0</v>
      </c>
      <c r="BF536" s="210">
        <f>IF(N536="snížená",J536,0)</f>
        <v>0</v>
      </c>
      <c r="BG536" s="210">
        <f>IF(N536="zákl. přenesená",J536,0)</f>
        <v>0</v>
      </c>
      <c r="BH536" s="210">
        <f>IF(N536="sníž. přenesená",J536,0)</f>
        <v>0</v>
      </c>
      <c r="BI536" s="210">
        <f>IF(N536="nulová",J536,0)</f>
        <v>0</v>
      </c>
      <c r="BJ536" s="18" t="s">
        <v>76</v>
      </c>
      <c r="BK536" s="210">
        <f>ROUND(I536*H536,2)</f>
        <v>0</v>
      </c>
      <c r="BL536" s="18" t="s">
        <v>209</v>
      </c>
      <c r="BM536" s="209" t="s">
        <v>560</v>
      </c>
    </row>
    <row r="537" s="2" customFormat="1">
      <c r="A537" s="39"/>
      <c r="B537" s="40"/>
      <c r="C537" s="41"/>
      <c r="D537" s="211" t="s">
        <v>124</v>
      </c>
      <c r="E537" s="41"/>
      <c r="F537" s="212" t="s">
        <v>561</v>
      </c>
      <c r="G537" s="41"/>
      <c r="H537" s="41"/>
      <c r="I537" s="213"/>
      <c r="J537" s="41"/>
      <c r="K537" s="41"/>
      <c r="L537" s="45"/>
      <c r="M537" s="214"/>
      <c r="N537" s="215"/>
      <c r="O537" s="85"/>
      <c r="P537" s="85"/>
      <c r="Q537" s="85"/>
      <c r="R537" s="85"/>
      <c r="S537" s="85"/>
      <c r="T537" s="86"/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T537" s="18" t="s">
        <v>124</v>
      </c>
      <c r="AU537" s="18" t="s">
        <v>78</v>
      </c>
    </row>
    <row r="538" s="12" customFormat="1" ht="22.8" customHeight="1">
      <c r="A538" s="12"/>
      <c r="B538" s="182"/>
      <c r="C538" s="183"/>
      <c r="D538" s="184" t="s">
        <v>70</v>
      </c>
      <c r="E538" s="196" t="s">
        <v>562</v>
      </c>
      <c r="F538" s="196" t="s">
        <v>563</v>
      </c>
      <c r="G538" s="183"/>
      <c r="H538" s="183"/>
      <c r="I538" s="186"/>
      <c r="J538" s="197">
        <f>BK538</f>
        <v>0</v>
      </c>
      <c r="K538" s="183"/>
      <c r="L538" s="188"/>
      <c r="M538" s="189"/>
      <c r="N538" s="190"/>
      <c r="O538" s="190"/>
      <c r="P538" s="191">
        <f>SUM(P539:P558)</f>
        <v>0</v>
      </c>
      <c r="Q538" s="190"/>
      <c r="R538" s="191">
        <f>SUM(R539:R558)</f>
        <v>0.021847799999999997</v>
      </c>
      <c r="S538" s="190"/>
      <c r="T538" s="192">
        <f>SUM(T539:T558)</f>
        <v>0</v>
      </c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R538" s="193" t="s">
        <v>78</v>
      </c>
      <c r="AT538" s="194" t="s">
        <v>70</v>
      </c>
      <c r="AU538" s="194" t="s">
        <v>76</v>
      </c>
      <c r="AY538" s="193" t="s">
        <v>114</v>
      </c>
      <c r="BK538" s="195">
        <f>SUM(BK539:BK558)</f>
        <v>0</v>
      </c>
    </row>
    <row r="539" s="2" customFormat="1" ht="24.15" customHeight="1">
      <c r="A539" s="39"/>
      <c r="B539" s="40"/>
      <c r="C539" s="198" t="s">
        <v>564</v>
      </c>
      <c r="D539" s="198" t="s">
        <v>117</v>
      </c>
      <c r="E539" s="199" t="s">
        <v>565</v>
      </c>
      <c r="F539" s="200" t="s">
        <v>566</v>
      </c>
      <c r="G539" s="201" t="s">
        <v>120</v>
      </c>
      <c r="H539" s="202">
        <v>0.78000000000000003</v>
      </c>
      <c r="I539" s="203"/>
      <c r="J539" s="204">
        <f>ROUND(I539*H539,2)</f>
        <v>0</v>
      </c>
      <c r="K539" s="200" t="s">
        <v>121</v>
      </c>
      <c r="L539" s="45"/>
      <c r="M539" s="205" t="s">
        <v>19</v>
      </c>
      <c r="N539" s="206" t="s">
        <v>42</v>
      </c>
      <c r="O539" s="85"/>
      <c r="P539" s="207">
        <f>O539*H539</f>
        <v>0</v>
      </c>
      <c r="Q539" s="207">
        <v>0.0068900000000000003</v>
      </c>
      <c r="R539" s="207">
        <f>Q539*H539</f>
        <v>0.0053742</v>
      </c>
      <c r="S539" s="207">
        <v>0</v>
      </c>
      <c r="T539" s="208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09" t="s">
        <v>209</v>
      </c>
      <c r="AT539" s="209" t="s">
        <v>117</v>
      </c>
      <c r="AU539" s="209" t="s">
        <v>78</v>
      </c>
      <c r="AY539" s="18" t="s">
        <v>114</v>
      </c>
      <c r="BE539" s="210">
        <f>IF(N539="základní",J539,0)</f>
        <v>0</v>
      </c>
      <c r="BF539" s="210">
        <f>IF(N539="snížená",J539,0)</f>
        <v>0</v>
      </c>
      <c r="BG539" s="210">
        <f>IF(N539="zákl. přenesená",J539,0)</f>
        <v>0</v>
      </c>
      <c r="BH539" s="210">
        <f>IF(N539="sníž. přenesená",J539,0)</f>
        <v>0</v>
      </c>
      <c r="BI539" s="210">
        <f>IF(N539="nulová",J539,0)</f>
        <v>0</v>
      </c>
      <c r="BJ539" s="18" t="s">
        <v>76</v>
      </c>
      <c r="BK539" s="210">
        <f>ROUND(I539*H539,2)</f>
        <v>0</v>
      </c>
      <c r="BL539" s="18" t="s">
        <v>209</v>
      </c>
      <c r="BM539" s="209" t="s">
        <v>567</v>
      </c>
    </row>
    <row r="540" s="2" customFormat="1">
      <c r="A540" s="39"/>
      <c r="B540" s="40"/>
      <c r="C540" s="41"/>
      <c r="D540" s="211" t="s">
        <v>124</v>
      </c>
      <c r="E540" s="41"/>
      <c r="F540" s="212" t="s">
        <v>568</v>
      </c>
      <c r="G540" s="41"/>
      <c r="H540" s="41"/>
      <c r="I540" s="213"/>
      <c r="J540" s="41"/>
      <c r="K540" s="41"/>
      <c r="L540" s="45"/>
      <c r="M540" s="214"/>
      <c r="N540" s="215"/>
      <c r="O540" s="85"/>
      <c r="P540" s="85"/>
      <c r="Q540" s="85"/>
      <c r="R540" s="85"/>
      <c r="S540" s="85"/>
      <c r="T540" s="86"/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T540" s="18" t="s">
        <v>124</v>
      </c>
      <c r="AU540" s="18" t="s">
        <v>78</v>
      </c>
    </row>
    <row r="541" s="15" customFormat="1">
      <c r="A541" s="15"/>
      <c r="B541" s="239"/>
      <c r="C541" s="240"/>
      <c r="D541" s="218" t="s">
        <v>126</v>
      </c>
      <c r="E541" s="241" t="s">
        <v>19</v>
      </c>
      <c r="F541" s="242" t="s">
        <v>221</v>
      </c>
      <c r="G541" s="240"/>
      <c r="H541" s="241" t="s">
        <v>19</v>
      </c>
      <c r="I541" s="243"/>
      <c r="J541" s="240"/>
      <c r="K541" s="240"/>
      <c r="L541" s="244"/>
      <c r="M541" s="245"/>
      <c r="N541" s="246"/>
      <c r="O541" s="246"/>
      <c r="P541" s="246"/>
      <c r="Q541" s="246"/>
      <c r="R541" s="246"/>
      <c r="S541" s="246"/>
      <c r="T541" s="247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T541" s="248" t="s">
        <v>126</v>
      </c>
      <c r="AU541" s="248" t="s">
        <v>78</v>
      </c>
      <c r="AV541" s="15" t="s">
        <v>76</v>
      </c>
      <c r="AW541" s="15" t="s">
        <v>33</v>
      </c>
      <c r="AX541" s="15" t="s">
        <v>71</v>
      </c>
      <c r="AY541" s="248" t="s">
        <v>114</v>
      </c>
    </row>
    <row r="542" s="15" customFormat="1">
      <c r="A542" s="15"/>
      <c r="B542" s="239"/>
      <c r="C542" s="240"/>
      <c r="D542" s="218" t="s">
        <v>126</v>
      </c>
      <c r="E542" s="241" t="s">
        <v>19</v>
      </c>
      <c r="F542" s="242" t="s">
        <v>222</v>
      </c>
      <c r="G542" s="240"/>
      <c r="H542" s="241" t="s">
        <v>19</v>
      </c>
      <c r="I542" s="243"/>
      <c r="J542" s="240"/>
      <c r="K542" s="240"/>
      <c r="L542" s="244"/>
      <c r="M542" s="245"/>
      <c r="N542" s="246"/>
      <c r="O542" s="246"/>
      <c r="P542" s="246"/>
      <c r="Q542" s="246"/>
      <c r="R542" s="246"/>
      <c r="S542" s="246"/>
      <c r="T542" s="247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T542" s="248" t="s">
        <v>126</v>
      </c>
      <c r="AU542" s="248" t="s">
        <v>78</v>
      </c>
      <c r="AV542" s="15" t="s">
        <v>76</v>
      </c>
      <c r="AW542" s="15" t="s">
        <v>33</v>
      </c>
      <c r="AX542" s="15" t="s">
        <v>71</v>
      </c>
      <c r="AY542" s="248" t="s">
        <v>114</v>
      </c>
    </row>
    <row r="543" s="13" customFormat="1">
      <c r="A543" s="13"/>
      <c r="B543" s="216"/>
      <c r="C543" s="217"/>
      <c r="D543" s="218" t="s">
        <v>126</v>
      </c>
      <c r="E543" s="219" t="s">
        <v>19</v>
      </c>
      <c r="F543" s="220" t="s">
        <v>223</v>
      </c>
      <c r="G543" s="217"/>
      <c r="H543" s="221">
        <v>0.78000000000000003</v>
      </c>
      <c r="I543" s="222"/>
      <c r="J543" s="217"/>
      <c r="K543" s="217"/>
      <c r="L543" s="223"/>
      <c r="M543" s="224"/>
      <c r="N543" s="225"/>
      <c r="O543" s="225"/>
      <c r="P543" s="225"/>
      <c r="Q543" s="225"/>
      <c r="R543" s="225"/>
      <c r="S543" s="225"/>
      <c r="T543" s="226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27" t="s">
        <v>126</v>
      </c>
      <c r="AU543" s="227" t="s">
        <v>78</v>
      </c>
      <c r="AV543" s="13" t="s">
        <v>78</v>
      </c>
      <c r="AW543" s="13" t="s">
        <v>33</v>
      </c>
      <c r="AX543" s="13" t="s">
        <v>71</v>
      </c>
      <c r="AY543" s="227" t="s">
        <v>114</v>
      </c>
    </row>
    <row r="544" s="14" customFormat="1">
      <c r="A544" s="14"/>
      <c r="B544" s="228"/>
      <c r="C544" s="229"/>
      <c r="D544" s="218" t="s">
        <v>126</v>
      </c>
      <c r="E544" s="230" t="s">
        <v>19</v>
      </c>
      <c r="F544" s="231" t="s">
        <v>129</v>
      </c>
      <c r="G544" s="229"/>
      <c r="H544" s="232">
        <v>0.78000000000000003</v>
      </c>
      <c r="I544" s="233"/>
      <c r="J544" s="229"/>
      <c r="K544" s="229"/>
      <c r="L544" s="234"/>
      <c r="M544" s="235"/>
      <c r="N544" s="236"/>
      <c r="O544" s="236"/>
      <c r="P544" s="236"/>
      <c r="Q544" s="236"/>
      <c r="R544" s="236"/>
      <c r="S544" s="236"/>
      <c r="T544" s="237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38" t="s">
        <v>126</v>
      </c>
      <c r="AU544" s="238" t="s">
        <v>78</v>
      </c>
      <c r="AV544" s="14" t="s">
        <v>122</v>
      </c>
      <c r="AW544" s="14" t="s">
        <v>33</v>
      </c>
      <c r="AX544" s="14" t="s">
        <v>76</v>
      </c>
      <c r="AY544" s="238" t="s">
        <v>114</v>
      </c>
    </row>
    <row r="545" s="2" customFormat="1" ht="24.15" customHeight="1">
      <c r="A545" s="39"/>
      <c r="B545" s="40"/>
      <c r="C545" s="249" t="s">
        <v>569</v>
      </c>
      <c r="D545" s="249" t="s">
        <v>145</v>
      </c>
      <c r="E545" s="250" t="s">
        <v>570</v>
      </c>
      <c r="F545" s="251" t="s">
        <v>571</v>
      </c>
      <c r="G545" s="252" t="s">
        <v>120</v>
      </c>
      <c r="H545" s="253">
        <v>0.85799999999999998</v>
      </c>
      <c r="I545" s="254"/>
      <c r="J545" s="255">
        <f>ROUND(I545*H545,2)</f>
        <v>0</v>
      </c>
      <c r="K545" s="251" t="s">
        <v>121</v>
      </c>
      <c r="L545" s="256"/>
      <c r="M545" s="257" t="s">
        <v>19</v>
      </c>
      <c r="N545" s="258" t="s">
        <v>42</v>
      </c>
      <c r="O545" s="85"/>
      <c r="P545" s="207">
        <f>O545*H545</f>
        <v>0</v>
      </c>
      <c r="Q545" s="207">
        <v>0.019199999999999998</v>
      </c>
      <c r="R545" s="207">
        <f>Q545*H545</f>
        <v>0.016473599999999998</v>
      </c>
      <c r="S545" s="207">
        <v>0</v>
      </c>
      <c r="T545" s="208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09" t="s">
        <v>318</v>
      </c>
      <c r="AT545" s="209" t="s">
        <v>145</v>
      </c>
      <c r="AU545" s="209" t="s">
        <v>78</v>
      </c>
      <c r="AY545" s="18" t="s">
        <v>114</v>
      </c>
      <c r="BE545" s="210">
        <f>IF(N545="základní",J545,0)</f>
        <v>0</v>
      </c>
      <c r="BF545" s="210">
        <f>IF(N545="snížená",J545,0)</f>
        <v>0</v>
      </c>
      <c r="BG545" s="210">
        <f>IF(N545="zákl. přenesená",J545,0)</f>
        <v>0</v>
      </c>
      <c r="BH545" s="210">
        <f>IF(N545="sníž. přenesená",J545,0)</f>
        <v>0</v>
      </c>
      <c r="BI545" s="210">
        <f>IF(N545="nulová",J545,0)</f>
        <v>0</v>
      </c>
      <c r="BJ545" s="18" t="s">
        <v>76</v>
      </c>
      <c r="BK545" s="210">
        <f>ROUND(I545*H545,2)</f>
        <v>0</v>
      </c>
      <c r="BL545" s="18" t="s">
        <v>209</v>
      </c>
      <c r="BM545" s="209" t="s">
        <v>572</v>
      </c>
    </row>
    <row r="546" s="15" customFormat="1">
      <c r="A546" s="15"/>
      <c r="B546" s="239"/>
      <c r="C546" s="240"/>
      <c r="D546" s="218" t="s">
        <v>126</v>
      </c>
      <c r="E546" s="241" t="s">
        <v>19</v>
      </c>
      <c r="F546" s="242" t="s">
        <v>221</v>
      </c>
      <c r="G546" s="240"/>
      <c r="H546" s="241" t="s">
        <v>19</v>
      </c>
      <c r="I546" s="243"/>
      <c r="J546" s="240"/>
      <c r="K546" s="240"/>
      <c r="L546" s="244"/>
      <c r="M546" s="245"/>
      <c r="N546" s="246"/>
      <c r="O546" s="246"/>
      <c r="P546" s="246"/>
      <c r="Q546" s="246"/>
      <c r="R546" s="246"/>
      <c r="S546" s="246"/>
      <c r="T546" s="247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48" t="s">
        <v>126</v>
      </c>
      <c r="AU546" s="248" t="s">
        <v>78</v>
      </c>
      <c r="AV546" s="15" t="s">
        <v>76</v>
      </c>
      <c r="AW546" s="15" t="s">
        <v>33</v>
      </c>
      <c r="AX546" s="15" t="s">
        <v>71</v>
      </c>
      <c r="AY546" s="248" t="s">
        <v>114</v>
      </c>
    </row>
    <row r="547" s="15" customFormat="1">
      <c r="A547" s="15"/>
      <c r="B547" s="239"/>
      <c r="C547" s="240"/>
      <c r="D547" s="218" t="s">
        <v>126</v>
      </c>
      <c r="E547" s="241" t="s">
        <v>19</v>
      </c>
      <c r="F547" s="242" t="s">
        <v>222</v>
      </c>
      <c r="G547" s="240"/>
      <c r="H547" s="241" t="s">
        <v>19</v>
      </c>
      <c r="I547" s="243"/>
      <c r="J547" s="240"/>
      <c r="K547" s="240"/>
      <c r="L547" s="244"/>
      <c r="M547" s="245"/>
      <c r="N547" s="246"/>
      <c r="O547" s="246"/>
      <c r="P547" s="246"/>
      <c r="Q547" s="246"/>
      <c r="R547" s="246"/>
      <c r="S547" s="246"/>
      <c r="T547" s="247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T547" s="248" t="s">
        <v>126</v>
      </c>
      <c r="AU547" s="248" t="s">
        <v>78</v>
      </c>
      <c r="AV547" s="15" t="s">
        <v>76</v>
      </c>
      <c r="AW547" s="15" t="s">
        <v>33</v>
      </c>
      <c r="AX547" s="15" t="s">
        <v>71</v>
      </c>
      <c r="AY547" s="248" t="s">
        <v>114</v>
      </c>
    </row>
    <row r="548" s="13" customFormat="1">
      <c r="A548" s="13"/>
      <c r="B548" s="216"/>
      <c r="C548" s="217"/>
      <c r="D548" s="218" t="s">
        <v>126</v>
      </c>
      <c r="E548" s="219" t="s">
        <v>19</v>
      </c>
      <c r="F548" s="220" t="s">
        <v>223</v>
      </c>
      <c r="G548" s="217"/>
      <c r="H548" s="221">
        <v>0.78000000000000003</v>
      </c>
      <c r="I548" s="222"/>
      <c r="J548" s="217"/>
      <c r="K548" s="217"/>
      <c r="L548" s="223"/>
      <c r="M548" s="224"/>
      <c r="N548" s="225"/>
      <c r="O548" s="225"/>
      <c r="P548" s="225"/>
      <c r="Q548" s="225"/>
      <c r="R548" s="225"/>
      <c r="S548" s="225"/>
      <c r="T548" s="226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27" t="s">
        <v>126</v>
      </c>
      <c r="AU548" s="227" t="s">
        <v>78</v>
      </c>
      <c r="AV548" s="13" t="s">
        <v>78</v>
      </c>
      <c r="AW548" s="13" t="s">
        <v>33</v>
      </c>
      <c r="AX548" s="13" t="s">
        <v>71</v>
      </c>
      <c r="AY548" s="227" t="s">
        <v>114</v>
      </c>
    </row>
    <row r="549" s="14" customFormat="1">
      <c r="A549" s="14"/>
      <c r="B549" s="228"/>
      <c r="C549" s="229"/>
      <c r="D549" s="218" t="s">
        <v>126</v>
      </c>
      <c r="E549" s="230" t="s">
        <v>19</v>
      </c>
      <c r="F549" s="231" t="s">
        <v>129</v>
      </c>
      <c r="G549" s="229"/>
      <c r="H549" s="232">
        <v>0.78000000000000003</v>
      </c>
      <c r="I549" s="233"/>
      <c r="J549" s="229"/>
      <c r="K549" s="229"/>
      <c r="L549" s="234"/>
      <c r="M549" s="235"/>
      <c r="N549" s="236"/>
      <c r="O549" s="236"/>
      <c r="P549" s="236"/>
      <c r="Q549" s="236"/>
      <c r="R549" s="236"/>
      <c r="S549" s="236"/>
      <c r="T549" s="237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38" t="s">
        <v>126</v>
      </c>
      <c r="AU549" s="238" t="s">
        <v>78</v>
      </c>
      <c r="AV549" s="14" t="s">
        <v>122</v>
      </c>
      <c r="AW549" s="14" t="s">
        <v>33</v>
      </c>
      <c r="AX549" s="14" t="s">
        <v>76</v>
      </c>
      <c r="AY549" s="238" t="s">
        <v>114</v>
      </c>
    </row>
    <row r="550" s="13" customFormat="1">
      <c r="A550" s="13"/>
      <c r="B550" s="216"/>
      <c r="C550" s="217"/>
      <c r="D550" s="218" t="s">
        <v>126</v>
      </c>
      <c r="E550" s="217"/>
      <c r="F550" s="220" t="s">
        <v>573</v>
      </c>
      <c r="G550" s="217"/>
      <c r="H550" s="221">
        <v>0.85799999999999998</v>
      </c>
      <c r="I550" s="222"/>
      <c r="J550" s="217"/>
      <c r="K550" s="217"/>
      <c r="L550" s="223"/>
      <c r="M550" s="224"/>
      <c r="N550" s="225"/>
      <c r="O550" s="225"/>
      <c r="P550" s="225"/>
      <c r="Q550" s="225"/>
      <c r="R550" s="225"/>
      <c r="S550" s="225"/>
      <c r="T550" s="226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27" t="s">
        <v>126</v>
      </c>
      <c r="AU550" s="227" t="s">
        <v>78</v>
      </c>
      <c r="AV550" s="13" t="s">
        <v>78</v>
      </c>
      <c r="AW550" s="13" t="s">
        <v>4</v>
      </c>
      <c r="AX550" s="13" t="s">
        <v>76</v>
      </c>
      <c r="AY550" s="227" t="s">
        <v>114</v>
      </c>
    </row>
    <row r="551" s="2" customFormat="1" ht="24.15" customHeight="1">
      <c r="A551" s="39"/>
      <c r="B551" s="40"/>
      <c r="C551" s="198" t="s">
        <v>574</v>
      </c>
      <c r="D551" s="198" t="s">
        <v>117</v>
      </c>
      <c r="E551" s="199" t="s">
        <v>575</v>
      </c>
      <c r="F551" s="200" t="s">
        <v>576</v>
      </c>
      <c r="G551" s="201" t="s">
        <v>120</v>
      </c>
      <c r="H551" s="202">
        <v>0.78000000000000003</v>
      </c>
      <c r="I551" s="203"/>
      <c r="J551" s="204">
        <f>ROUND(I551*H551,2)</f>
        <v>0</v>
      </c>
      <c r="K551" s="200" t="s">
        <v>121</v>
      </c>
      <c r="L551" s="45"/>
      <c r="M551" s="205" t="s">
        <v>19</v>
      </c>
      <c r="N551" s="206" t="s">
        <v>42</v>
      </c>
      <c r="O551" s="85"/>
      <c r="P551" s="207">
        <f>O551*H551</f>
        <v>0</v>
      </c>
      <c r="Q551" s="207">
        <v>0</v>
      </c>
      <c r="R551" s="207">
        <f>Q551*H551</f>
        <v>0</v>
      </c>
      <c r="S551" s="207">
        <v>0</v>
      </c>
      <c r="T551" s="208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09" t="s">
        <v>209</v>
      </c>
      <c r="AT551" s="209" t="s">
        <v>117</v>
      </c>
      <c r="AU551" s="209" t="s">
        <v>78</v>
      </c>
      <c r="AY551" s="18" t="s">
        <v>114</v>
      </c>
      <c r="BE551" s="210">
        <f>IF(N551="základní",J551,0)</f>
        <v>0</v>
      </c>
      <c r="BF551" s="210">
        <f>IF(N551="snížená",J551,0)</f>
        <v>0</v>
      </c>
      <c r="BG551" s="210">
        <f>IF(N551="zákl. přenesená",J551,0)</f>
        <v>0</v>
      </c>
      <c r="BH551" s="210">
        <f>IF(N551="sníž. přenesená",J551,0)</f>
        <v>0</v>
      </c>
      <c r="BI551" s="210">
        <f>IF(N551="nulová",J551,0)</f>
        <v>0</v>
      </c>
      <c r="BJ551" s="18" t="s">
        <v>76</v>
      </c>
      <c r="BK551" s="210">
        <f>ROUND(I551*H551,2)</f>
        <v>0</v>
      </c>
      <c r="BL551" s="18" t="s">
        <v>209</v>
      </c>
      <c r="BM551" s="209" t="s">
        <v>577</v>
      </c>
    </row>
    <row r="552" s="2" customFormat="1">
      <c r="A552" s="39"/>
      <c r="B552" s="40"/>
      <c r="C552" s="41"/>
      <c r="D552" s="211" t="s">
        <v>124</v>
      </c>
      <c r="E552" s="41"/>
      <c r="F552" s="212" t="s">
        <v>578</v>
      </c>
      <c r="G552" s="41"/>
      <c r="H552" s="41"/>
      <c r="I552" s="213"/>
      <c r="J552" s="41"/>
      <c r="K552" s="41"/>
      <c r="L552" s="45"/>
      <c r="M552" s="214"/>
      <c r="N552" s="215"/>
      <c r="O552" s="85"/>
      <c r="P552" s="85"/>
      <c r="Q552" s="85"/>
      <c r="R552" s="85"/>
      <c r="S552" s="85"/>
      <c r="T552" s="86"/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T552" s="18" t="s">
        <v>124</v>
      </c>
      <c r="AU552" s="18" t="s">
        <v>78</v>
      </c>
    </row>
    <row r="553" s="15" customFormat="1">
      <c r="A553" s="15"/>
      <c r="B553" s="239"/>
      <c r="C553" s="240"/>
      <c r="D553" s="218" t="s">
        <v>126</v>
      </c>
      <c r="E553" s="241" t="s">
        <v>19</v>
      </c>
      <c r="F553" s="242" t="s">
        <v>221</v>
      </c>
      <c r="G553" s="240"/>
      <c r="H553" s="241" t="s">
        <v>19</v>
      </c>
      <c r="I553" s="243"/>
      <c r="J553" s="240"/>
      <c r="K553" s="240"/>
      <c r="L553" s="244"/>
      <c r="M553" s="245"/>
      <c r="N553" s="246"/>
      <c r="O553" s="246"/>
      <c r="P553" s="246"/>
      <c r="Q553" s="246"/>
      <c r="R553" s="246"/>
      <c r="S553" s="246"/>
      <c r="T553" s="247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T553" s="248" t="s">
        <v>126</v>
      </c>
      <c r="AU553" s="248" t="s">
        <v>78</v>
      </c>
      <c r="AV553" s="15" t="s">
        <v>76</v>
      </c>
      <c r="AW553" s="15" t="s">
        <v>33</v>
      </c>
      <c r="AX553" s="15" t="s">
        <v>71</v>
      </c>
      <c r="AY553" s="248" t="s">
        <v>114</v>
      </c>
    </row>
    <row r="554" s="15" customFormat="1">
      <c r="A554" s="15"/>
      <c r="B554" s="239"/>
      <c r="C554" s="240"/>
      <c r="D554" s="218" t="s">
        <v>126</v>
      </c>
      <c r="E554" s="241" t="s">
        <v>19</v>
      </c>
      <c r="F554" s="242" t="s">
        <v>222</v>
      </c>
      <c r="G554" s="240"/>
      <c r="H554" s="241" t="s">
        <v>19</v>
      </c>
      <c r="I554" s="243"/>
      <c r="J554" s="240"/>
      <c r="K554" s="240"/>
      <c r="L554" s="244"/>
      <c r="M554" s="245"/>
      <c r="N554" s="246"/>
      <c r="O554" s="246"/>
      <c r="P554" s="246"/>
      <c r="Q554" s="246"/>
      <c r="R554" s="246"/>
      <c r="S554" s="246"/>
      <c r="T554" s="247"/>
      <c r="U554" s="15"/>
      <c r="V554" s="15"/>
      <c r="W554" s="15"/>
      <c r="X554" s="15"/>
      <c r="Y554" s="15"/>
      <c r="Z554" s="15"/>
      <c r="AA554" s="15"/>
      <c r="AB554" s="15"/>
      <c r="AC554" s="15"/>
      <c r="AD554" s="15"/>
      <c r="AE554" s="15"/>
      <c r="AT554" s="248" t="s">
        <v>126</v>
      </c>
      <c r="AU554" s="248" t="s">
        <v>78</v>
      </c>
      <c r="AV554" s="15" t="s">
        <v>76</v>
      </c>
      <c r="AW554" s="15" t="s">
        <v>33</v>
      </c>
      <c r="AX554" s="15" t="s">
        <v>71</v>
      </c>
      <c r="AY554" s="248" t="s">
        <v>114</v>
      </c>
    </row>
    <row r="555" s="13" customFormat="1">
      <c r="A555" s="13"/>
      <c r="B555" s="216"/>
      <c r="C555" s="217"/>
      <c r="D555" s="218" t="s">
        <v>126</v>
      </c>
      <c r="E555" s="219" t="s">
        <v>19</v>
      </c>
      <c r="F555" s="220" t="s">
        <v>223</v>
      </c>
      <c r="G555" s="217"/>
      <c r="H555" s="221">
        <v>0.78000000000000003</v>
      </c>
      <c r="I555" s="222"/>
      <c r="J555" s="217"/>
      <c r="K555" s="217"/>
      <c r="L555" s="223"/>
      <c r="M555" s="224"/>
      <c r="N555" s="225"/>
      <c r="O555" s="225"/>
      <c r="P555" s="225"/>
      <c r="Q555" s="225"/>
      <c r="R555" s="225"/>
      <c r="S555" s="225"/>
      <c r="T555" s="226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27" t="s">
        <v>126</v>
      </c>
      <c r="AU555" s="227" t="s">
        <v>78</v>
      </c>
      <c r="AV555" s="13" t="s">
        <v>78</v>
      </c>
      <c r="AW555" s="13" t="s">
        <v>33</v>
      </c>
      <c r="AX555" s="13" t="s">
        <v>71</v>
      </c>
      <c r="AY555" s="227" t="s">
        <v>114</v>
      </c>
    </row>
    <row r="556" s="14" customFormat="1">
      <c r="A556" s="14"/>
      <c r="B556" s="228"/>
      <c r="C556" s="229"/>
      <c r="D556" s="218" t="s">
        <v>126</v>
      </c>
      <c r="E556" s="230" t="s">
        <v>19</v>
      </c>
      <c r="F556" s="231" t="s">
        <v>129</v>
      </c>
      <c r="G556" s="229"/>
      <c r="H556" s="232">
        <v>0.78000000000000003</v>
      </c>
      <c r="I556" s="233"/>
      <c r="J556" s="229"/>
      <c r="K556" s="229"/>
      <c r="L556" s="234"/>
      <c r="M556" s="235"/>
      <c r="N556" s="236"/>
      <c r="O556" s="236"/>
      <c r="P556" s="236"/>
      <c r="Q556" s="236"/>
      <c r="R556" s="236"/>
      <c r="S556" s="236"/>
      <c r="T556" s="237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38" t="s">
        <v>126</v>
      </c>
      <c r="AU556" s="238" t="s">
        <v>78</v>
      </c>
      <c r="AV556" s="14" t="s">
        <v>122</v>
      </c>
      <c r="AW556" s="14" t="s">
        <v>33</v>
      </c>
      <c r="AX556" s="14" t="s">
        <v>76</v>
      </c>
      <c r="AY556" s="238" t="s">
        <v>114</v>
      </c>
    </row>
    <row r="557" s="2" customFormat="1" ht="24.15" customHeight="1">
      <c r="A557" s="39"/>
      <c r="B557" s="40"/>
      <c r="C557" s="198" t="s">
        <v>579</v>
      </c>
      <c r="D557" s="198" t="s">
        <v>117</v>
      </c>
      <c r="E557" s="199" t="s">
        <v>580</v>
      </c>
      <c r="F557" s="200" t="s">
        <v>581</v>
      </c>
      <c r="G557" s="201" t="s">
        <v>357</v>
      </c>
      <c r="H557" s="259"/>
      <c r="I557" s="203"/>
      <c r="J557" s="204">
        <f>ROUND(I557*H557,2)</f>
        <v>0</v>
      </c>
      <c r="K557" s="200" t="s">
        <v>121</v>
      </c>
      <c r="L557" s="45"/>
      <c r="M557" s="205" t="s">
        <v>19</v>
      </c>
      <c r="N557" s="206" t="s">
        <v>42</v>
      </c>
      <c r="O557" s="85"/>
      <c r="P557" s="207">
        <f>O557*H557</f>
        <v>0</v>
      </c>
      <c r="Q557" s="207">
        <v>0</v>
      </c>
      <c r="R557" s="207">
        <f>Q557*H557</f>
        <v>0</v>
      </c>
      <c r="S557" s="207">
        <v>0</v>
      </c>
      <c r="T557" s="208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09" t="s">
        <v>209</v>
      </c>
      <c r="AT557" s="209" t="s">
        <v>117</v>
      </c>
      <c r="AU557" s="209" t="s">
        <v>78</v>
      </c>
      <c r="AY557" s="18" t="s">
        <v>114</v>
      </c>
      <c r="BE557" s="210">
        <f>IF(N557="základní",J557,0)</f>
        <v>0</v>
      </c>
      <c r="BF557" s="210">
        <f>IF(N557="snížená",J557,0)</f>
        <v>0</v>
      </c>
      <c r="BG557" s="210">
        <f>IF(N557="zákl. přenesená",J557,0)</f>
        <v>0</v>
      </c>
      <c r="BH557" s="210">
        <f>IF(N557="sníž. přenesená",J557,0)</f>
        <v>0</v>
      </c>
      <c r="BI557" s="210">
        <f>IF(N557="nulová",J557,0)</f>
        <v>0</v>
      </c>
      <c r="BJ557" s="18" t="s">
        <v>76</v>
      </c>
      <c r="BK557" s="210">
        <f>ROUND(I557*H557,2)</f>
        <v>0</v>
      </c>
      <c r="BL557" s="18" t="s">
        <v>209</v>
      </c>
      <c r="BM557" s="209" t="s">
        <v>582</v>
      </c>
    </row>
    <row r="558" s="2" customFormat="1">
      <c r="A558" s="39"/>
      <c r="B558" s="40"/>
      <c r="C558" s="41"/>
      <c r="D558" s="211" t="s">
        <v>124</v>
      </c>
      <c r="E558" s="41"/>
      <c r="F558" s="212" t="s">
        <v>583</v>
      </c>
      <c r="G558" s="41"/>
      <c r="H558" s="41"/>
      <c r="I558" s="213"/>
      <c r="J558" s="41"/>
      <c r="K558" s="41"/>
      <c r="L558" s="45"/>
      <c r="M558" s="214"/>
      <c r="N558" s="215"/>
      <c r="O558" s="85"/>
      <c r="P558" s="85"/>
      <c r="Q558" s="85"/>
      <c r="R558" s="85"/>
      <c r="S558" s="85"/>
      <c r="T558" s="86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124</v>
      </c>
      <c r="AU558" s="18" t="s">
        <v>78</v>
      </c>
    </row>
    <row r="559" s="12" customFormat="1" ht="22.8" customHeight="1">
      <c r="A559" s="12"/>
      <c r="B559" s="182"/>
      <c r="C559" s="183"/>
      <c r="D559" s="184" t="s">
        <v>70</v>
      </c>
      <c r="E559" s="196" t="s">
        <v>584</v>
      </c>
      <c r="F559" s="196" t="s">
        <v>585</v>
      </c>
      <c r="G559" s="183"/>
      <c r="H559" s="183"/>
      <c r="I559" s="186"/>
      <c r="J559" s="197">
        <f>BK559</f>
        <v>0</v>
      </c>
      <c r="K559" s="183"/>
      <c r="L559" s="188"/>
      <c r="M559" s="189"/>
      <c r="N559" s="190"/>
      <c r="O559" s="190"/>
      <c r="P559" s="191">
        <f>SUM(P560:P579)</f>
        <v>0</v>
      </c>
      <c r="Q559" s="190"/>
      <c r="R559" s="191">
        <f>SUM(R560:R579)</f>
        <v>0.0025225199999999995</v>
      </c>
      <c r="S559" s="190"/>
      <c r="T559" s="192">
        <f>SUM(T560:T579)</f>
        <v>0</v>
      </c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R559" s="193" t="s">
        <v>78</v>
      </c>
      <c r="AT559" s="194" t="s">
        <v>70</v>
      </c>
      <c r="AU559" s="194" t="s">
        <v>76</v>
      </c>
      <c r="AY559" s="193" t="s">
        <v>114</v>
      </c>
      <c r="BK559" s="195">
        <f>SUM(BK560:BK579)</f>
        <v>0</v>
      </c>
    </row>
    <row r="560" s="2" customFormat="1" ht="16.5" customHeight="1">
      <c r="A560" s="39"/>
      <c r="B560" s="40"/>
      <c r="C560" s="198" t="s">
        <v>586</v>
      </c>
      <c r="D560" s="198" t="s">
        <v>117</v>
      </c>
      <c r="E560" s="199" t="s">
        <v>587</v>
      </c>
      <c r="F560" s="200" t="s">
        <v>588</v>
      </c>
      <c r="G560" s="201" t="s">
        <v>120</v>
      </c>
      <c r="H560" s="202">
        <v>0.78000000000000003</v>
      </c>
      <c r="I560" s="203"/>
      <c r="J560" s="204">
        <f>ROUND(I560*H560,2)</f>
        <v>0</v>
      </c>
      <c r="K560" s="200" t="s">
        <v>121</v>
      </c>
      <c r="L560" s="45"/>
      <c r="M560" s="205" t="s">
        <v>19</v>
      </c>
      <c r="N560" s="206" t="s">
        <v>42</v>
      </c>
      <c r="O560" s="85"/>
      <c r="P560" s="207">
        <f>O560*H560</f>
        <v>0</v>
      </c>
      <c r="Q560" s="207">
        <v>3.0000000000000001E-05</v>
      </c>
      <c r="R560" s="207">
        <f>Q560*H560</f>
        <v>2.3400000000000003E-05</v>
      </c>
      <c r="S560" s="207">
        <v>0</v>
      </c>
      <c r="T560" s="208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09" t="s">
        <v>209</v>
      </c>
      <c r="AT560" s="209" t="s">
        <v>117</v>
      </c>
      <c r="AU560" s="209" t="s">
        <v>78</v>
      </c>
      <c r="AY560" s="18" t="s">
        <v>114</v>
      </c>
      <c r="BE560" s="210">
        <f>IF(N560="základní",J560,0)</f>
        <v>0</v>
      </c>
      <c r="BF560" s="210">
        <f>IF(N560="snížená",J560,0)</f>
        <v>0</v>
      </c>
      <c r="BG560" s="210">
        <f>IF(N560="zákl. přenesená",J560,0)</f>
        <v>0</v>
      </c>
      <c r="BH560" s="210">
        <f>IF(N560="sníž. přenesená",J560,0)</f>
        <v>0</v>
      </c>
      <c r="BI560" s="210">
        <f>IF(N560="nulová",J560,0)</f>
        <v>0</v>
      </c>
      <c r="BJ560" s="18" t="s">
        <v>76</v>
      </c>
      <c r="BK560" s="210">
        <f>ROUND(I560*H560,2)</f>
        <v>0</v>
      </c>
      <c r="BL560" s="18" t="s">
        <v>209</v>
      </c>
      <c r="BM560" s="209" t="s">
        <v>589</v>
      </c>
    </row>
    <row r="561" s="2" customFormat="1">
      <c r="A561" s="39"/>
      <c r="B561" s="40"/>
      <c r="C561" s="41"/>
      <c r="D561" s="211" t="s">
        <v>124</v>
      </c>
      <c r="E561" s="41"/>
      <c r="F561" s="212" t="s">
        <v>590</v>
      </c>
      <c r="G561" s="41"/>
      <c r="H561" s="41"/>
      <c r="I561" s="213"/>
      <c r="J561" s="41"/>
      <c r="K561" s="41"/>
      <c r="L561" s="45"/>
      <c r="M561" s="214"/>
      <c r="N561" s="215"/>
      <c r="O561" s="85"/>
      <c r="P561" s="85"/>
      <c r="Q561" s="85"/>
      <c r="R561" s="85"/>
      <c r="S561" s="85"/>
      <c r="T561" s="86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T561" s="18" t="s">
        <v>124</v>
      </c>
      <c r="AU561" s="18" t="s">
        <v>78</v>
      </c>
    </row>
    <row r="562" s="15" customFormat="1">
      <c r="A562" s="15"/>
      <c r="B562" s="239"/>
      <c r="C562" s="240"/>
      <c r="D562" s="218" t="s">
        <v>126</v>
      </c>
      <c r="E562" s="241" t="s">
        <v>19</v>
      </c>
      <c r="F562" s="242" t="s">
        <v>221</v>
      </c>
      <c r="G562" s="240"/>
      <c r="H562" s="241" t="s">
        <v>19</v>
      </c>
      <c r="I562" s="243"/>
      <c r="J562" s="240"/>
      <c r="K562" s="240"/>
      <c r="L562" s="244"/>
      <c r="M562" s="245"/>
      <c r="N562" s="246"/>
      <c r="O562" s="246"/>
      <c r="P562" s="246"/>
      <c r="Q562" s="246"/>
      <c r="R562" s="246"/>
      <c r="S562" s="246"/>
      <c r="T562" s="247"/>
      <c r="U562" s="15"/>
      <c r="V562" s="15"/>
      <c r="W562" s="15"/>
      <c r="X562" s="15"/>
      <c r="Y562" s="15"/>
      <c r="Z562" s="15"/>
      <c r="AA562" s="15"/>
      <c r="AB562" s="15"/>
      <c r="AC562" s="15"/>
      <c r="AD562" s="15"/>
      <c r="AE562" s="15"/>
      <c r="AT562" s="248" t="s">
        <v>126</v>
      </c>
      <c r="AU562" s="248" t="s">
        <v>78</v>
      </c>
      <c r="AV562" s="15" t="s">
        <v>76</v>
      </c>
      <c r="AW562" s="15" t="s">
        <v>33</v>
      </c>
      <c r="AX562" s="15" t="s">
        <v>71</v>
      </c>
      <c r="AY562" s="248" t="s">
        <v>114</v>
      </c>
    </row>
    <row r="563" s="15" customFormat="1">
      <c r="A563" s="15"/>
      <c r="B563" s="239"/>
      <c r="C563" s="240"/>
      <c r="D563" s="218" t="s">
        <v>126</v>
      </c>
      <c r="E563" s="241" t="s">
        <v>19</v>
      </c>
      <c r="F563" s="242" t="s">
        <v>222</v>
      </c>
      <c r="G563" s="240"/>
      <c r="H563" s="241" t="s">
        <v>19</v>
      </c>
      <c r="I563" s="243"/>
      <c r="J563" s="240"/>
      <c r="K563" s="240"/>
      <c r="L563" s="244"/>
      <c r="M563" s="245"/>
      <c r="N563" s="246"/>
      <c r="O563" s="246"/>
      <c r="P563" s="246"/>
      <c r="Q563" s="246"/>
      <c r="R563" s="246"/>
      <c r="S563" s="246"/>
      <c r="T563" s="247"/>
      <c r="U563" s="15"/>
      <c r="V563" s="15"/>
      <c r="W563" s="15"/>
      <c r="X563" s="15"/>
      <c r="Y563" s="15"/>
      <c r="Z563" s="15"/>
      <c r="AA563" s="15"/>
      <c r="AB563" s="15"/>
      <c r="AC563" s="15"/>
      <c r="AD563" s="15"/>
      <c r="AE563" s="15"/>
      <c r="AT563" s="248" t="s">
        <v>126</v>
      </c>
      <c r="AU563" s="248" t="s">
        <v>78</v>
      </c>
      <c r="AV563" s="15" t="s">
        <v>76</v>
      </c>
      <c r="AW563" s="15" t="s">
        <v>33</v>
      </c>
      <c r="AX563" s="15" t="s">
        <v>71</v>
      </c>
      <c r="AY563" s="248" t="s">
        <v>114</v>
      </c>
    </row>
    <row r="564" s="13" customFormat="1">
      <c r="A564" s="13"/>
      <c r="B564" s="216"/>
      <c r="C564" s="217"/>
      <c r="D564" s="218" t="s">
        <v>126</v>
      </c>
      <c r="E564" s="219" t="s">
        <v>19</v>
      </c>
      <c r="F564" s="220" t="s">
        <v>223</v>
      </c>
      <c r="G564" s="217"/>
      <c r="H564" s="221">
        <v>0.78000000000000003</v>
      </c>
      <c r="I564" s="222"/>
      <c r="J564" s="217"/>
      <c r="K564" s="217"/>
      <c r="L564" s="223"/>
      <c r="M564" s="224"/>
      <c r="N564" s="225"/>
      <c r="O564" s="225"/>
      <c r="P564" s="225"/>
      <c r="Q564" s="225"/>
      <c r="R564" s="225"/>
      <c r="S564" s="225"/>
      <c r="T564" s="226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27" t="s">
        <v>126</v>
      </c>
      <c r="AU564" s="227" t="s">
        <v>78</v>
      </c>
      <c r="AV564" s="13" t="s">
        <v>78</v>
      </c>
      <c r="AW564" s="13" t="s">
        <v>33</v>
      </c>
      <c r="AX564" s="13" t="s">
        <v>71</v>
      </c>
      <c r="AY564" s="227" t="s">
        <v>114</v>
      </c>
    </row>
    <row r="565" s="14" customFormat="1">
      <c r="A565" s="14"/>
      <c r="B565" s="228"/>
      <c r="C565" s="229"/>
      <c r="D565" s="218" t="s">
        <v>126</v>
      </c>
      <c r="E565" s="230" t="s">
        <v>19</v>
      </c>
      <c r="F565" s="231" t="s">
        <v>129</v>
      </c>
      <c r="G565" s="229"/>
      <c r="H565" s="232">
        <v>0.78000000000000003</v>
      </c>
      <c r="I565" s="233"/>
      <c r="J565" s="229"/>
      <c r="K565" s="229"/>
      <c r="L565" s="234"/>
      <c r="M565" s="235"/>
      <c r="N565" s="236"/>
      <c r="O565" s="236"/>
      <c r="P565" s="236"/>
      <c r="Q565" s="236"/>
      <c r="R565" s="236"/>
      <c r="S565" s="236"/>
      <c r="T565" s="237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38" t="s">
        <v>126</v>
      </c>
      <c r="AU565" s="238" t="s">
        <v>78</v>
      </c>
      <c r="AV565" s="14" t="s">
        <v>122</v>
      </c>
      <c r="AW565" s="14" t="s">
        <v>33</v>
      </c>
      <c r="AX565" s="14" t="s">
        <v>76</v>
      </c>
      <c r="AY565" s="238" t="s">
        <v>114</v>
      </c>
    </row>
    <row r="566" s="2" customFormat="1" ht="16.5" customHeight="1">
      <c r="A566" s="39"/>
      <c r="B566" s="40"/>
      <c r="C566" s="198" t="s">
        <v>591</v>
      </c>
      <c r="D566" s="198" t="s">
        <v>117</v>
      </c>
      <c r="E566" s="199" t="s">
        <v>592</v>
      </c>
      <c r="F566" s="200" t="s">
        <v>593</v>
      </c>
      <c r="G566" s="201" t="s">
        <v>120</v>
      </c>
      <c r="H566" s="202">
        <v>0.78000000000000003</v>
      </c>
      <c r="I566" s="203"/>
      <c r="J566" s="204">
        <f>ROUND(I566*H566,2)</f>
        <v>0</v>
      </c>
      <c r="K566" s="200" t="s">
        <v>121</v>
      </c>
      <c r="L566" s="45"/>
      <c r="M566" s="205" t="s">
        <v>19</v>
      </c>
      <c r="N566" s="206" t="s">
        <v>42</v>
      </c>
      <c r="O566" s="85"/>
      <c r="P566" s="207">
        <f>O566*H566</f>
        <v>0</v>
      </c>
      <c r="Q566" s="207">
        <v>0.00029999999999999997</v>
      </c>
      <c r="R566" s="207">
        <f>Q566*H566</f>
        <v>0.000234</v>
      </c>
      <c r="S566" s="207">
        <v>0</v>
      </c>
      <c r="T566" s="208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09" t="s">
        <v>209</v>
      </c>
      <c r="AT566" s="209" t="s">
        <v>117</v>
      </c>
      <c r="AU566" s="209" t="s">
        <v>78</v>
      </c>
      <c r="AY566" s="18" t="s">
        <v>114</v>
      </c>
      <c r="BE566" s="210">
        <f>IF(N566="základní",J566,0)</f>
        <v>0</v>
      </c>
      <c r="BF566" s="210">
        <f>IF(N566="snížená",J566,0)</f>
        <v>0</v>
      </c>
      <c r="BG566" s="210">
        <f>IF(N566="zákl. přenesená",J566,0)</f>
        <v>0</v>
      </c>
      <c r="BH566" s="210">
        <f>IF(N566="sníž. přenesená",J566,0)</f>
        <v>0</v>
      </c>
      <c r="BI566" s="210">
        <f>IF(N566="nulová",J566,0)</f>
        <v>0</v>
      </c>
      <c r="BJ566" s="18" t="s">
        <v>76</v>
      </c>
      <c r="BK566" s="210">
        <f>ROUND(I566*H566,2)</f>
        <v>0</v>
      </c>
      <c r="BL566" s="18" t="s">
        <v>209</v>
      </c>
      <c r="BM566" s="209" t="s">
        <v>594</v>
      </c>
    </row>
    <row r="567" s="2" customFormat="1">
      <c r="A567" s="39"/>
      <c r="B567" s="40"/>
      <c r="C567" s="41"/>
      <c r="D567" s="211" t="s">
        <v>124</v>
      </c>
      <c r="E567" s="41"/>
      <c r="F567" s="212" t="s">
        <v>595</v>
      </c>
      <c r="G567" s="41"/>
      <c r="H567" s="41"/>
      <c r="I567" s="213"/>
      <c r="J567" s="41"/>
      <c r="K567" s="41"/>
      <c r="L567" s="45"/>
      <c r="M567" s="214"/>
      <c r="N567" s="215"/>
      <c r="O567" s="85"/>
      <c r="P567" s="85"/>
      <c r="Q567" s="85"/>
      <c r="R567" s="85"/>
      <c r="S567" s="85"/>
      <c r="T567" s="86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T567" s="18" t="s">
        <v>124</v>
      </c>
      <c r="AU567" s="18" t="s">
        <v>78</v>
      </c>
    </row>
    <row r="568" s="15" customFormat="1">
      <c r="A568" s="15"/>
      <c r="B568" s="239"/>
      <c r="C568" s="240"/>
      <c r="D568" s="218" t="s">
        <v>126</v>
      </c>
      <c r="E568" s="241" t="s">
        <v>19</v>
      </c>
      <c r="F568" s="242" t="s">
        <v>221</v>
      </c>
      <c r="G568" s="240"/>
      <c r="H568" s="241" t="s">
        <v>19</v>
      </c>
      <c r="I568" s="243"/>
      <c r="J568" s="240"/>
      <c r="K568" s="240"/>
      <c r="L568" s="244"/>
      <c r="M568" s="245"/>
      <c r="N568" s="246"/>
      <c r="O568" s="246"/>
      <c r="P568" s="246"/>
      <c r="Q568" s="246"/>
      <c r="R568" s="246"/>
      <c r="S568" s="246"/>
      <c r="T568" s="247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48" t="s">
        <v>126</v>
      </c>
      <c r="AU568" s="248" t="s">
        <v>78</v>
      </c>
      <c r="AV568" s="15" t="s">
        <v>76</v>
      </c>
      <c r="AW568" s="15" t="s">
        <v>33</v>
      </c>
      <c r="AX568" s="15" t="s">
        <v>71</v>
      </c>
      <c r="AY568" s="248" t="s">
        <v>114</v>
      </c>
    </row>
    <row r="569" s="15" customFormat="1">
      <c r="A569" s="15"/>
      <c r="B569" s="239"/>
      <c r="C569" s="240"/>
      <c r="D569" s="218" t="s">
        <v>126</v>
      </c>
      <c r="E569" s="241" t="s">
        <v>19</v>
      </c>
      <c r="F569" s="242" t="s">
        <v>222</v>
      </c>
      <c r="G569" s="240"/>
      <c r="H569" s="241" t="s">
        <v>19</v>
      </c>
      <c r="I569" s="243"/>
      <c r="J569" s="240"/>
      <c r="K569" s="240"/>
      <c r="L569" s="244"/>
      <c r="M569" s="245"/>
      <c r="N569" s="246"/>
      <c r="O569" s="246"/>
      <c r="P569" s="246"/>
      <c r="Q569" s="246"/>
      <c r="R569" s="246"/>
      <c r="S569" s="246"/>
      <c r="T569" s="247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T569" s="248" t="s">
        <v>126</v>
      </c>
      <c r="AU569" s="248" t="s">
        <v>78</v>
      </c>
      <c r="AV569" s="15" t="s">
        <v>76</v>
      </c>
      <c r="AW569" s="15" t="s">
        <v>33</v>
      </c>
      <c r="AX569" s="15" t="s">
        <v>71</v>
      </c>
      <c r="AY569" s="248" t="s">
        <v>114</v>
      </c>
    </row>
    <row r="570" s="13" customFormat="1">
      <c r="A570" s="13"/>
      <c r="B570" s="216"/>
      <c r="C570" s="217"/>
      <c r="D570" s="218" t="s">
        <v>126</v>
      </c>
      <c r="E570" s="219" t="s">
        <v>19</v>
      </c>
      <c r="F570" s="220" t="s">
        <v>223</v>
      </c>
      <c r="G570" s="217"/>
      <c r="H570" s="221">
        <v>0.78000000000000003</v>
      </c>
      <c r="I570" s="222"/>
      <c r="J570" s="217"/>
      <c r="K570" s="217"/>
      <c r="L570" s="223"/>
      <c r="M570" s="224"/>
      <c r="N570" s="225"/>
      <c r="O570" s="225"/>
      <c r="P570" s="225"/>
      <c r="Q570" s="225"/>
      <c r="R570" s="225"/>
      <c r="S570" s="225"/>
      <c r="T570" s="226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27" t="s">
        <v>126</v>
      </c>
      <c r="AU570" s="227" t="s">
        <v>78</v>
      </c>
      <c r="AV570" s="13" t="s">
        <v>78</v>
      </c>
      <c r="AW570" s="13" t="s">
        <v>33</v>
      </c>
      <c r="AX570" s="13" t="s">
        <v>71</v>
      </c>
      <c r="AY570" s="227" t="s">
        <v>114</v>
      </c>
    </row>
    <row r="571" s="14" customFormat="1">
      <c r="A571" s="14"/>
      <c r="B571" s="228"/>
      <c r="C571" s="229"/>
      <c r="D571" s="218" t="s">
        <v>126</v>
      </c>
      <c r="E571" s="230" t="s">
        <v>19</v>
      </c>
      <c r="F571" s="231" t="s">
        <v>129</v>
      </c>
      <c r="G571" s="229"/>
      <c r="H571" s="232">
        <v>0.78000000000000003</v>
      </c>
      <c r="I571" s="233"/>
      <c r="J571" s="229"/>
      <c r="K571" s="229"/>
      <c r="L571" s="234"/>
      <c r="M571" s="235"/>
      <c r="N571" s="236"/>
      <c r="O571" s="236"/>
      <c r="P571" s="236"/>
      <c r="Q571" s="236"/>
      <c r="R571" s="236"/>
      <c r="S571" s="236"/>
      <c r="T571" s="237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38" t="s">
        <v>126</v>
      </c>
      <c r="AU571" s="238" t="s">
        <v>78</v>
      </c>
      <c r="AV571" s="14" t="s">
        <v>122</v>
      </c>
      <c r="AW571" s="14" t="s">
        <v>33</v>
      </c>
      <c r="AX571" s="14" t="s">
        <v>76</v>
      </c>
      <c r="AY571" s="238" t="s">
        <v>114</v>
      </c>
    </row>
    <row r="572" s="2" customFormat="1" ht="16.5" customHeight="1">
      <c r="A572" s="39"/>
      <c r="B572" s="40"/>
      <c r="C572" s="249" t="s">
        <v>596</v>
      </c>
      <c r="D572" s="249" t="s">
        <v>145</v>
      </c>
      <c r="E572" s="250" t="s">
        <v>597</v>
      </c>
      <c r="F572" s="251" t="s">
        <v>598</v>
      </c>
      <c r="G572" s="252" t="s">
        <v>120</v>
      </c>
      <c r="H572" s="253">
        <v>0.85799999999999998</v>
      </c>
      <c r="I572" s="254"/>
      <c r="J572" s="255">
        <f>ROUND(I572*H572,2)</f>
        <v>0</v>
      </c>
      <c r="K572" s="251" t="s">
        <v>121</v>
      </c>
      <c r="L572" s="256"/>
      <c r="M572" s="257" t="s">
        <v>19</v>
      </c>
      <c r="N572" s="258" t="s">
        <v>42</v>
      </c>
      <c r="O572" s="85"/>
      <c r="P572" s="207">
        <f>O572*H572</f>
        <v>0</v>
      </c>
      <c r="Q572" s="207">
        <v>0.00264</v>
      </c>
      <c r="R572" s="207">
        <f>Q572*H572</f>
        <v>0.0022651199999999998</v>
      </c>
      <c r="S572" s="207">
        <v>0</v>
      </c>
      <c r="T572" s="208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09" t="s">
        <v>318</v>
      </c>
      <c r="AT572" s="209" t="s">
        <v>145</v>
      </c>
      <c r="AU572" s="209" t="s">
        <v>78</v>
      </c>
      <c r="AY572" s="18" t="s">
        <v>114</v>
      </c>
      <c r="BE572" s="210">
        <f>IF(N572="základní",J572,0)</f>
        <v>0</v>
      </c>
      <c r="BF572" s="210">
        <f>IF(N572="snížená",J572,0)</f>
        <v>0</v>
      </c>
      <c r="BG572" s="210">
        <f>IF(N572="zákl. přenesená",J572,0)</f>
        <v>0</v>
      </c>
      <c r="BH572" s="210">
        <f>IF(N572="sníž. přenesená",J572,0)</f>
        <v>0</v>
      </c>
      <c r="BI572" s="210">
        <f>IF(N572="nulová",J572,0)</f>
        <v>0</v>
      </c>
      <c r="BJ572" s="18" t="s">
        <v>76</v>
      </c>
      <c r="BK572" s="210">
        <f>ROUND(I572*H572,2)</f>
        <v>0</v>
      </c>
      <c r="BL572" s="18" t="s">
        <v>209</v>
      </c>
      <c r="BM572" s="209" t="s">
        <v>599</v>
      </c>
    </row>
    <row r="573" s="15" customFormat="1">
      <c r="A573" s="15"/>
      <c r="B573" s="239"/>
      <c r="C573" s="240"/>
      <c r="D573" s="218" t="s">
        <v>126</v>
      </c>
      <c r="E573" s="241" t="s">
        <v>19</v>
      </c>
      <c r="F573" s="242" t="s">
        <v>221</v>
      </c>
      <c r="G573" s="240"/>
      <c r="H573" s="241" t="s">
        <v>19</v>
      </c>
      <c r="I573" s="243"/>
      <c r="J573" s="240"/>
      <c r="K573" s="240"/>
      <c r="L573" s="244"/>
      <c r="M573" s="245"/>
      <c r="N573" s="246"/>
      <c r="O573" s="246"/>
      <c r="P573" s="246"/>
      <c r="Q573" s="246"/>
      <c r="R573" s="246"/>
      <c r="S573" s="246"/>
      <c r="T573" s="247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48" t="s">
        <v>126</v>
      </c>
      <c r="AU573" s="248" t="s">
        <v>78</v>
      </c>
      <c r="AV573" s="15" t="s">
        <v>76</v>
      </c>
      <c r="AW573" s="15" t="s">
        <v>33</v>
      </c>
      <c r="AX573" s="15" t="s">
        <v>71</v>
      </c>
      <c r="AY573" s="248" t="s">
        <v>114</v>
      </c>
    </row>
    <row r="574" s="15" customFormat="1">
      <c r="A574" s="15"/>
      <c r="B574" s="239"/>
      <c r="C574" s="240"/>
      <c r="D574" s="218" t="s">
        <v>126</v>
      </c>
      <c r="E574" s="241" t="s">
        <v>19</v>
      </c>
      <c r="F574" s="242" t="s">
        <v>222</v>
      </c>
      <c r="G574" s="240"/>
      <c r="H574" s="241" t="s">
        <v>19</v>
      </c>
      <c r="I574" s="243"/>
      <c r="J574" s="240"/>
      <c r="K574" s="240"/>
      <c r="L574" s="244"/>
      <c r="M574" s="245"/>
      <c r="N574" s="246"/>
      <c r="O574" s="246"/>
      <c r="P574" s="246"/>
      <c r="Q574" s="246"/>
      <c r="R574" s="246"/>
      <c r="S574" s="246"/>
      <c r="T574" s="247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T574" s="248" t="s">
        <v>126</v>
      </c>
      <c r="AU574" s="248" t="s">
        <v>78</v>
      </c>
      <c r="AV574" s="15" t="s">
        <v>76</v>
      </c>
      <c r="AW574" s="15" t="s">
        <v>33</v>
      </c>
      <c r="AX574" s="15" t="s">
        <v>71</v>
      </c>
      <c r="AY574" s="248" t="s">
        <v>114</v>
      </c>
    </row>
    <row r="575" s="13" customFormat="1">
      <c r="A575" s="13"/>
      <c r="B575" s="216"/>
      <c r="C575" s="217"/>
      <c r="D575" s="218" t="s">
        <v>126</v>
      </c>
      <c r="E575" s="219" t="s">
        <v>19</v>
      </c>
      <c r="F575" s="220" t="s">
        <v>223</v>
      </c>
      <c r="G575" s="217"/>
      <c r="H575" s="221">
        <v>0.78000000000000003</v>
      </c>
      <c r="I575" s="222"/>
      <c r="J575" s="217"/>
      <c r="K575" s="217"/>
      <c r="L575" s="223"/>
      <c r="M575" s="224"/>
      <c r="N575" s="225"/>
      <c r="O575" s="225"/>
      <c r="P575" s="225"/>
      <c r="Q575" s="225"/>
      <c r="R575" s="225"/>
      <c r="S575" s="225"/>
      <c r="T575" s="226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27" t="s">
        <v>126</v>
      </c>
      <c r="AU575" s="227" t="s">
        <v>78</v>
      </c>
      <c r="AV575" s="13" t="s">
        <v>78</v>
      </c>
      <c r="AW575" s="13" t="s">
        <v>33</v>
      </c>
      <c r="AX575" s="13" t="s">
        <v>71</v>
      </c>
      <c r="AY575" s="227" t="s">
        <v>114</v>
      </c>
    </row>
    <row r="576" s="14" customFormat="1">
      <c r="A576" s="14"/>
      <c r="B576" s="228"/>
      <c r="C576" s="229"/>
      <c r="D576" s="218" t="s">
        <v>126</v>
      </c>
      <c r="E576" s="230" t="s">
        <v>19</v>
      </c>
      <c r="F576" s="231" t="s">
        <v>129</v>
      </c>
      <c r="G576" s="229"/>
      <c r="H576" s="232">
        <v>0.78000000000000003</v>
      </c>
      <c r="I576" s="233"/>
      <c r="J576" s="229"/>
      <c r="K576" s="229"/>
      <c r="L576" s="234"/>
      <c r="M576" s="235"/>
      <c r="N576" s="236"/>
      <c r="O576" s="236"/>
      <c r="P576" s="236"/>
      <c r="Q576" s="236"/>
      <c r="R576" s="236"/>
      <c r="S576" s="236"/>
      <c r="T576" s="237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38" t="s">
        <v>126</v>
      </c>
      <c r="AU576" s="238" t="s">
        <v>78</v>
      </c>
      <c r="AV576" s="14" t="s">
        <v>122</v>
      </c>
      <c r="AW576" s="14" t="s">
        <v>33</v>
      </c>
      <c r="AX576" s="14" t="s">
        <v>76</v>
      </c>
      <c r="AY576" s="238" t="s">
        <v>114</v>
      </c>
    </row>
    <row r="577" s="13" customFormat="1">
      <c r="A577" s="13"/>
      <c r="B577" s="216"/>
      <c r="C577" s="217"/>
      <c r="D577" s="218" t="s">
        <v>126</v>
      </c>
      <c r="E577" s="217"/>
      <c r="F577" s="220" t="s">
        <v>573</v>
      </c>
      <c r="G577" s="217"/>
      <c r="H577" s="221">
        <v>0.85799999999999998</v>
      </c>
      <c r="I577" s="222"/>
      <c r="J577" s="217"/>
      <c r="K577" s="217"/>
      <c r="L577" s="223"/>
      <c r="M577" s="224"/>
      <c r="N577" s="225"/>
      <c r="O577" s="225"/>
      <c r="P577" s="225"/>
      <c r="Q577" s="225"/>
      <c r="R577" s="225"/>
      <c r="S577" s="225"/>
      <c r="T577" s="226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27" t="s">
        <v>126</v>
      </c>
      <c r="AU577" s="227" t="s">
        <v>78</v>
      </c>
      <c r="AV577" s="13" t="s">
        <v>78</v>
      </c>
      <c r="AW577" s="13" t="s">
        <v>4</v>
      </c>
      <c r="AX577" s="13" t="s">
        <v>76</v>
      </c>
      <c r="AY577" s="227" t="s">
        <v>114</v>
      </c>
    </row>
    <row r="578" s="2" customFormat="1" ht="24.15" customHeight="1">
      <c r="A578" s="39"/>
      <c r="B578" s="40"/>
      <c r="C578" s="198" t="s">
        <v>600</v>
      </c>
      <c r="D578" s="198" t="s">
        <v>117</v>
      </c>
      <c r="E578" s="199" t="s">
        <v>601</v>
      </c>
      <c r="F578" s="200" t="s">
        <v>602</v>
      </c>
      <c r="G578" s="201" t="s">
        <v>357</v>
      </c>
      <c r="H578" s="259"/>
      <c r="I578" s="203"/>
      <c r="J578" s="204">
        <f>ROUND(I578*H578,2)</f>
        <v>0</v>
      </c>
      <c r="K578" s="200" t="s">
        <v>121</v>
      </c>
      <c r="L578" s="45"/>
      <c r="M578" s="205" t="s">
        <v>19</v>
      </c>
      <c r="N578" s="206" t="s">
        <v>42</v>
      </c>
      <c r="O578" s="85"/>
      <c r="P578" s="207">
        <f>O578*H578</f>
        <v>0</v>
      </c>
      <c r="Q578" s="207">
        <v>0</v>
      </c>
      <c r="R578" s="207">
        <f>Q578*H578</f>
        <v>0</v>
      </c>
      <c r="S578" s="207">
        <v>0</v>
      </c>
      <c r="T578" s="208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09" t="s">
        <v>209</v>
      </c>
      <c r="AT578" s="209" t="s">
        <v>117</v>
      </c>
      <c r="AU578" s="209" t="s">
        <v>78</v>
      </c>
      <c r="AY578" s="18" t="s">
        <v>114</v>
      </c>
      <c r="BE578" s="210">
        <f>IF(N578="základní",J578,0)</f>
        <v>0</v>
      </c>
      <c r="BF578" s="210">
        <f>IF(N578="snížená",J578,0)</f>
        <v>0</v>
      </c>
      <c r="BG578" s="210">
        <f>IF(N578="zákl. přenesená",J578,0)</f>
        <v>0</v>
      </c>
      <c r="BH578" s="210">
        <f>IF(N578="sníž. přenesená",J578,0)</f>
        <v>0</v>
      </c>
      <c r="BI578" s="210">
        <f>IF(N578="nulová",J578,0)</f>
        <v>0</v>
      </c>
      <c r="BJ578" s="18" t="s">
        <v>76</v>
      </c>
      <c r="BK578" s="210">
        <f>ROUND(I578*H578,2)</f>
        <v>0</v>
      </c>
      <c r="BL578" s="18" t="s">
        <v>209</v>
      </c>
      <c r="BM578" s="209" t="s">
        <v>603</v>
      </c>
    </row>
    <row r="579" s="2" customFormat="1">
      <c r="A579" s="39"/>
      <c r="B579" s="40"/>
      <c r="C579" s="41"/>
      <c r="D579" s="211" t="s">
        <v>124</v>
      </c>
      <c r="E579" s="41"/>
      <c r="F579" s="212" t="s">
        <v>604</v>
      </c>
      <c r="G579" s="41"/>
      <c r="H579" s="41"/>
      <c r="I579" s="213"/>
      <c r="J579" s="41"/>
      <c r="K579" s="41"/>
      <c r="L579" s="45"/>
      <c r="M579" s="214"/>
      <c r="N579" s="215"/>
      <c r="O579" s="85"/>
      <c r="P579" s="85"/>
      <c r="Q579" s="85"/>
      <c r="R579" s="85"/>
      <c r="S579" s="85"/>
      <c r="T579" s="86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T579" s="18" t="s">
        <v>124</v>
      </c>
      <c r="AU579" s="18" t="s">
        <v>78</v>
      </c>
    </row>
    <row r="580" s="12" customFormat="1" ht="22.8" customHeight="1">
      <c r="A580" s="12"/>
      <c r="B580" s="182"/>
      <c r="C580" s="183"/>
      <c r="D580" s="184" t="s">
        <v>70</v>
      </c>
      <c r="E580" s="196" t="s">
        <v>605</v>
      </c>
      <c r="F580" s="196" t="s">
        <v>606</v>
      </c>
      <c r="G580" s="183"/>
      <c r="H580" s="183"/>
      <c r="I580" s="186"/>
      <c r="J580" s="197">
        <f>BK580</f>
        <v>0</v>
      </c>
      <c r="K580" s="183"/>
      <c r="L580" s="188"/>
      <c r="M580" s="189"/>
      <c r="N580" s="190"/>
      <c r="O580" s="190"/>
      <c r="P580" s="191">
        <f>SUM(P581:P613)</f>
        <v>0</v>
      </c>
      <c r="Q580" s="190"/>
      <c r="R580" s="191">
        <f>SUM(R581:R613)</f>
        <v>0.0020378799999999997</v>
      </c>
      <c r="S580" s="190"/>
      <c r="T580" s="192">
        <f>SUM(T581:T613)</f>
        <v>0</v>
      </c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R580" s="193" t="s">
        <v>78</v>
      </c>
      <c r="AT580" s="194" t="s">
        <v>70</v>
      </c>
      <c r="AU580" s="194" t="s">
        <v>76</v>
      </c>
      <c r="AY580" s="193" t="s">
        <v>114</v>
      </c>
      <c r="BK580" s="195">
        <f>SUM(BK581:BK613)</f>
        <v>0</v>
      </c>
    </row>
    <row r="581" s="2" customFormat="1" ht="16.5" customHeight="1">
      <c r="A581" s="39"/>
      <c r="B581" s="40"/>
      <c r="C581" s="198" t="s">
        <v>607</v>
      </c>
      <c r="D581" s="198" t="s">
        <v>117</v>
      </c>
      <c r="E581" s="199" t="s">
        <v>608</v>
      </c>
      <c r="F581" s="200" t="s">
        <v>609</v>
      </c>
      <c r="G581" s="201" t="s">
        <v>120</v>
      </c>
      <c r="H581" s="202">
        <v>210</v>
      </c>
      <c r="I581" s="203"/>
      <c r="J581" s="204">
        <f>ROUND(I581*H581,2)</f>
        <v>0</v>
      </c>
      <c r="K581" s="200" t="s">
        <v>121</v>
      </c>
      <c r="L581" s="45"/>
      <c r="M581" s="205" t="s">
        <v>19</v>
      </c>
      <c r="N581" s="206" t="s">
        <v>42</v>
      </c>
      <c r="O581" s="85"/>
      <c r="P581" s="207">
        <f>O581*H581</f>
        <v>0</v>
      </c>
      <c r="Q581" s="207">
        <v>0</v>
      </c>
      <c r="R581" s="207">
        <f>Q581*H581</f>
        <v>0</v>
      </c>
      <c r="S581" s="207">
        <v>0</v>
      </c>
      <c r="T581" s="208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09" t="s">
        <v>209</v>
      </c>
      <c r="AT581" s="209" t="s">
        <v>117</v>
      </c>
      <c r="AU581" s="209" t="s">
        <v>78</v>
      </c>
      <c r="AY581" s="18" t="s">
        <v>114</v>
      </c>
      <c r="BE581" s="210">
        <f>IF(N581="základní",J581,0)</f>
        <v>0</v>
      </c>
      <c r="BF581" s="210">
        <f>IF(N581="snížená",J581,0)</f>
        <v>0</v>
      </c>
      <c r="BG581" s="210">
        <f>IF(N581="zákl. přenesená",J581,0)</f>
        <v>0</v>
      </c>
      <c r="BH581" s="210">
        <f>IF(N581="sníž. přenesená",J581,0)</f>
        <v>0</v>
      </c>
      <c r="BI581" s="210">
        <f>IF(N581="nulová",J581,0)</f>
        <v>0</v>
      </c>
      <c r="BJ581" s="18" t="s">
        <v>76</v>
      </c>
      <c r="BK581" s="210">
        <f>ROUND(I581*H581,2)</f>
        <v>0</v>
      </c>
      <c r="BL581" s="18" t="s">
        <v>209</v>
      </c>
      <c r="BM581" s="209" t="s">
        <v>610</v>
      </c>
    </row>
    <row r="582" s="2" customFormat="1">
      <c r="A582" s="39"/>
      <c r="B582" s="40"/>
      <c r="C582" s="41"/>
      <c r="D582" s="211" t="s">
        <v>124</v>
      </c>
      <c r="E582" s="41"/>
      <c r="F582" s="212" t="s">
        <v>611</v>
      </c>
      <c r="G582" s="41"/>
      <c r="H582" s="41"/>
      <c r="I582" s="213"/>
      <c r="J582" s="41"/>
      <c r="K582" s="41"/>
      <c r="L582" s="45"/>
      <c r="M582" s="214"/>
      <c r="N582" s="215"/>
      <c r="O582" s="85"/>
      <c r="P582" s="85"/>
      <c r="Q582" s="85"/>
      <c r="R582" s="85"/>
      <c r="S582" s="85"/>
      <c r="T582" s="86"/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T582" s="18" t="s">
        <v>124</v>
      </c>
      <c r="AU582" s="18" t="s">
        <v>78</v>
      </c>
    </row>
    <row r="583" s="15" customFormat="1">
      <c r="A583" s="15"/>
      <c r="B583" s="239"/>
      <c r="C583" s="240"/>
      <c r="D583" s="218" t="s">
        <v>126</v>
      </c>
      <c r="E583" s="241" t="s">
        <v>19</v>
      </c>
      <c r="F583" s="242" t="s">
        <v>206</v>
      </c>
      <c r="G583" s="240"/>
      <c r="H583" s="241" t="s">
        <v>19</v>
      </c>
      <c r="I583" s="243"/>
      <c r="J583" s="240"/>
      <c r="K583" s="240"/>
      <c r="L583" s="244"/>
      <c r="M583" s="245"/>
      <c r="N583" s="246"/>
      <c r="O583" s="246"/>
      <c r="P583" s="246"/>
      <c r="Q583" s="246"/>
      <c r="R583" s="246"/>
      <c r="S583" s="246"/>
      <c r="T583" s="247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T583" s="248" t="s">
        <v>126</v>
      </c>
      <c r="AU583" s="248" t="s">
        <v>78</v>
      </c>
      <c r="AV583" s="15" t="s">
        <v>76</v>
      </c>
      <c r="AW583" s="15" t="s">
        <v>33</v>
      </c>
      <c r="AX583" s="15" t="s">
        <v>71</v>
      </c>
      <c r="AY583" s="248" t="s">
        <v>114</v>
      </c>
    </row>
    <row r="584" s="15" customFormat="1">
      <c r="A584" s="15"/>
      <c r="B584" s="239"/>
      <c r="C584" s="240"/>
      <c r="D584" s="218" t="s">
        <v>126</v>
      </c>
      <c r="E584" s="241" t="s">
        <v>19</v>
      </c>
      <c r="F584" s="242" t="s">
        <v>261</v>
      </c>
      <c r="G584" s="240"/>
      <c r="H584" s="241" t="s">
        <v>19</v>
      </c>
      <c r="I584" s="243"/>
      <c r="J584" s="240"/>
      <c r="K584" s="240"/>
      <c r="L584" s="244"/>
      <c r="M584" s="245"/>
      <c r="N584" s="246"/>
      <c r="O584" s="246"/>
      <c r="P584" s="246"/>
      <c r="Q584" s="246"/>
      <c r="R584" s="246"/>
      <c r="S584" s="246"/>
      <c r="T584" s="247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T584" s="248" t="s">
        <v>126</v>
      </c>
      <c r="AU584" s="248" t="s">
        <v>78</v>
      </c>
      <c r="AV584" s="15" t="s">
        <v>76</v>
      </c>
      <c r="AW584" s="15" t="s">
        <v>33</v>
      </c>
      <c r="AX584" s="15" t="s">
        <v>71</v>
      </c>
      <c r="AY584" s="248" t="s">
        <v>114</v>
      </c>
    </row>
    <row r="585" s="15" customFormat="1">
      <c r="A585" s="15"/>
      <c r="B585" s="239"/>
      <c r="C585" s="240"/>
      <c r="D585" s="218" t="s">
        <v>126</v>
      </c>
      <c r="E585" s="241" t="s">
        <v>19</v>
      </c>
      <c r="F585" s="242" t="s">
        <v>206</v>
      </c>
      <c r="G585" s="240"/>
      <c r="H585" s="241" t="s">
        <v>19</v>
      </c>
      <c r="I585" s="243"/>
      <c r="J585" s="240"/>
      <c r="K585" s="240"/>
      <c r="L585" s="244"/>
      <c r="M585" s="245"/>
      <c r="N585" s="246"/>
      <c r="O585" s="246"/>
      <c r="P585" s="246"/>
      <c r="Q585" s="246"/>
      <c r="R585" s="246"/>
      <c r="S585" s="246"/>
      <c r="T585" s="247"/>
      <c r="U585" s="15"/>
      <c r="V585" s="15"/>
      <c r="W585" s="15"/>
      <c r="X585" s="15"/>
      <c r="Y585" s="15"/>
      <c r="Z585" s="15"/>
      <c r="AA585" s="15"/>
      <c r="AB585" s="15"/>
      <c r="AC585" s="15"/>
      <c r="AD585" s="15"/>
      <c r="AE585" s="15"/>
      <c r="AT585" s="248" t="s">
        <v>126</v>
      </c>
      <c r="AU585" s="248" t="s">
        <v>78</v>
      </c>
      <c r="AV585" s="15" t="s">
        <v>76</v>
      </c>
      <c r="AW585" s="15" t="s">
        <v>33</v>
      </c>
      <c r="AX585" s="15" t="s">
        <v>71</v>
      </c>
      <c r="AY585" s="248" t="s">
        <v>114</v>
      </c>
    </row>
    <row r="586" s="15" customFormat="1">
      <c r="A586" s="15"/>
      <c r="B586" s="239"/>
      <c r="C586" s="240"/>
      <c r="D586" s="218" t="s">
        <v>126</v>
      </c>
      <c r="E586" s="241" t="s">
        <v>19</v>
      </c>
      <c r="F586" s="242" t="s">
        <v>261</v>
      </c>
      <c r="G586" s="240"/>
      <c r="H586" s="241" t="s">
        <v>19</v>
      </c>
      <c r="I586" s="243"/>
      <c r="J586" s="240"/>
      <c r="K586" s="240"/>
      <c r="L586" s="244"/>
      <c r="M586" s="245"/>
      <c r="N586" s="246"/>
      <c r="O586" s="246"/>
      <c r="P586" s="246"/>
      <c r="Q586" s="246"/>
      <c r="R586" s="246"/>
      <c r="S586" s="246"/>
      <c r="T586" s="247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T586" s="248" t="s">
        <v>126</v>
      </c>
      <c r="AU586" s="248" t="s">
        <v>78</v>
      </c>
      <c r="AV586" s="15" t="s">
        <v>76</v>
      </c>
      <c r="AW586" s="15" t="s">
        <v>33</v>
      </c>
      <c r="AX586" s="15" t="s">
        <v>71</v>
      </c>
      <c r="AY586" s="248" t="s">
        <v>114</v>
      </c>
    </row>
    <row r="587" s="13" customFormat="1">
      <c r="A587" s="13"/>
      <c r="B587" s="216"/>
      <c r="C587" s="217"/>
      <c r="D587" s="218" t="s">
        <v>126</v>
      </c>
      <c r="E587" s="219" t="s">
        <v>19</v>
      </c>
      <c r="F587" s="220" t="s">
        <v>612</v>
      </c>
      <c r="G587" s="217"/>
      <c r="H587" s="221">
        <v>33.25</v>
      </c>
      <c r="I587" s="222"/>
      <c r="J587" s="217"/>
      <c r="K587" s="217"/>
      <c r="L587" s="223"/>
      <c r="M587" s="224"/>
      <c r="N587" s="225"/>
      <c r="O587" s="225"/>
      <c r="P587" s="225"/>
      <c r="Q587" s="225"/>
      <c r="R587" s="225"/>
      <c r="S587" s="225"/>
      <c r="T587" s="226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27" t="s">
        <v>126</v>
      </c>
      <c r="AU587" s="227" t="s">
        <v>78</v>
      </c>
      <c r="AV587" s="13" t="s">
        <v>78</v>
      </c>
      <c r="AW587" s="13" t="s">
        <v>33</v>
      </c>
      <c r="AX587" s="13" t="s">
        <v>71</v>
      </c>
      <c r="AY587" s="227" t="s">
        <v>114</v>
      </c>
    </row>
    <row r="588" s="13" customFormat="1">
      <c r="A588" s="13"/>
      <c r="B588" s="216"/>
      <c r="C588" s="217"/>
      <c r="D588" s="218" t="s">
        <v>126</v>
      </c>
      <c r="E588" s="219" t="s">
        <v>19</v>
      </c>
      <c r="F588" s="220" t="s">
        <v>613</v>
      </c>
      <c r="G588" s="217"/>
      <c r="H588" s="221">
        <v>50.25</v>
      </c>
      <c r="I588" s="222"/>
      <c r="J588" s="217"/>
      <c r="K588" s="217"/>
      <c r="L588" s="223"/>
      <c r="M588" s="224"/>
      <c r="N588" s="225"/>
      <c r="O588" s="225"/>
      <c r="P588" s="225"/>
      <c r="Q588" s="225"/>
      <c r="R588" s="225"/>
      <c r="S588" s="225"/>
      <c r="T588" s="226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27" t="s">
        <v>126</v>
      </c>
      <c r="AU588" s="227" t="s">
        <v>78</v>
      </c>
      <c r="AV588" s="13" t="s">
        <v>78</v>
      </c>
      <c r="AW588" s="13" t="s">
        <v>33</v>
      </c>
      <c r="AX588" s="13" t="s">
        <v>71</v>
      </c>
      <c r="AY588" s="227" t="s">
        <v>114</v>
      </c>
    </row>
    <row r="589" s="13" customFormat="1">
      <c r="A589" s="13"/>
      <c r="B589" s="216"/>
      <c r="C589" s="217"/>
      <c r="D589" s="218" t="s">
        <v>126</v>
      </c>
      <c r="E589" s="219" t="s">
        <v>19</v>
      </c>
      <c r="F589" s="220" t="s">
        <v>614</v>
      </c>
      <c r="G589" s="217"/>
      <c r="H589" s="221">
        <v>34</v>
      </c>
      <c r="I589" s="222"/>
      <c r="J589" s="217"/>
      <c r="K589" s="217"/>
      <c r="L589" s="223"/>
      <c r="M589" s="224"/>
      <c r="N589" s="225"/>
      <c r="O589" s="225"/>
      <c r="P589" s="225"/>
      <c r="Q589" s="225"/>
      <c r="R589" s="225"/>
      <c r="S589" s="225"/>
      <c r="T589" s="226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27" t="s">
        <v>126</v>
      </c>
      <c r="AU589" s="227" t="s">
        <v>78</v>
      </c>
      <c r="AV589" s="13" t="s">
        <v>78</v>
      </c>
      <c r="AW589" s="13" t="s">
        <v>33</v>
      </c>
      <c r="AX589" s="13" t="s">
        <v>71</v>
      </c>
      <c r="AY589" s="227" t="s">
        <v>114</v>
      </c>
    </row>
    <row r="590" s="13" customFormat="1">
      <c r="A590" s="13"/>
      <c r="B590" s="216"/>
      <c r="C590" s="217"/>
      <c r="D590" s="218" t="s">
        <v>126</v>
      </c>
      <c r="E590" s="219" t="s">
        <v>19</v>
      </c>
      <c r="F590" s="220" t="s">
        <v>615</v>
      </c>
      <c r="G590" s="217"/>
      <c r="H590" s="221">
        <v>33.5</v>
      </c>
      <c r="I590" s="222"/>
      <c r="J590" s="217"/>
      <c r="K590" s="217"/>
      <c r="L590" s="223"/>
      <c r="M590" s="224"/>
      <c r="N590" s="225"/>
      <c r="O590" s="225"/>
      <c r="P590" s="225"/>
      <c r="Q590" s="225"/>
      <c r="R590" s="225"/>
      <c r="S590" s="225"/>
      <c r="T590" s="226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27" t="s">
        <v>126</v>
      </c>
      <c r="AU590" s="227" t="s">
        <v>78</v>
      </c>
      <c r="AV590" s="13" t="s">
        <v>78</v>
      </c>
      <c r="AW590" s="13" t="s">
        <v>33</v>
      </c>
      <c r="AX590" s="13" t="s">
        <v>71</v>
      </c>
      <c r="AY590" s="227" t="s">
        <v>114</v>
      </c>
    </row>
    <row r="591" s="13" customFormat="1">
      <c r="A591" s="13"/>
      <c r="B591" s="216"/>
      <c r="C591" s="217"/>
      <c r="D591" s="218" t="s">
        <v>126</v>
      </c>
      <c r="E591" s="219" t="s">
        <v>19</v>
      </c>
      <c r="F591" s="220" t="s">
        <v>616</v>
      </c>
      <c r="G591" s="217"/>
      <c r="H591" s="221">
        <v>16.75</v>
      </c>
      <c r="I591" s="222"/>
      <c r="J591" s="217"/>
      <c r="K591" s="217"/>
      <c r="L591" s="223"/>
      <c r="M591" s="224"/>
      <c r="N591" s="225"/>
      <c r="O591" s="225"/>
      <c r="P591" s="225"/>
      <c r="Q591" s="225"/>
      <c r="R591" s="225"/>
      <c r="S591" s="225"/>
      <c r="T591" s="226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27" t="s">
        <v>126</v>
      </c>
      <c r="AU591" s="227" t="s">
        <v>78</v>
      </c>
      <c r="AV591" s="13" t="s">
        <v>78</v>
      </c>
      <c r="AW591" s="13" t="s">
        <v>33</v>
      </c>
      <c r="AX591" s="13" t="s">
        <v>71</v>
      </c>
      <c r="AY591" s="227" t="s">
        <v>114</v>
      </c>
    </row>
    <row r="592" s="13" customFormat="1">
      <c r="A592" s="13"/>
      <c r="B592" s="216"/>
      <c r="C592" s="217"/>
      <c r="D592" s="218" t="s">
        <v>126</v>
      </c>
      <c r="E592" s="219" t="s">
        <v>19</v>
      </c>
      <c r="F592" s="220" t="s">
        <v>617</v>
      </c>
      <c r="G592" s="217"/>
      <c r="H592" s="221">
        <v>25</v>
      </c>
      <c r="I592" s="222"/>
      <c r="J592" s="217"/>
      <c r="K592" s="217"/>
      <c r="L592" s="223"/>
      <c r="M592" s="224"/>
      <c r="N592" s="225"/>
      <c r="O592" s="225"/>
      <c r="P592" s="225"/>
      <c r="Q592" s="225"/>
      <c r="R592" s="225"/>
      <c r="S592" s="225"/>
      <c r="T592" s="226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27" t="s">
        <v>126</v>
      </c>
      <c r="AU592" s="227" t="s">
        <v>78</v>
      </c>
      <c r="AV592" s="13" t="s">
        <v>78</v>
      </c>
      <c r="AW592" s="13" t="s">
        <v>33</v>
      </c>
      <c r="AX592" s="13" t="s">
        <v>71</v>
      </c>
      <c r="AY592" s="227" t="s">
        <v>114</v>
      </c>
    </row>
    <row r="593" s="13" customFormat="1">
      <c r="A593" s="13"/>
      <c r="B593" s="216"/>
      <c r="C593" s="217"/>
      <c r="D593" s="218" t="s">
        <v>126</v>
      </c>
      <c r="E593" s="219" t="s">
        <v>19</v>
      </c>
      <c r="F593" s="220" t="s">
        <v>618</v>
      </c>
      <c r="G593" s="217"/>
      <c r="H593" s="221">
        <v>17.25</v>
      </c>
      <c r="I593" s="222"/>
      <c r="J593" s="217"/>
      <c r="K593" s="217"/>
      <c r="L593" s="223"/>
      <c r="M593" s="224"/>
      <c r="N593" s="225"/>
      <c r="O593" s="225"/>
      <c r="P593" s="225"/>
      <c r="Q593" s="225"/>
      <c r="R593" s="225"/>
      <c r="S593" s="225"/>
      <c r="T593" s="226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27" t="s">
        <v>126</v>
      </c>
      <c r="AU593" s="227" t="s">
        <v>78</v>
      </c>
      <c r="AV593" s="13" t="s">
        <v>78</v>
      </c>
      <c r="AW593" s="13" t="s">
        <v>33</v>
      </c>
      <c r="AX593" s="13" t="s">
        <v>71</v>
      </c>
      <c r="AY593" s="227" t="s">
        <v>114</v>
      </c>
    </row>
    <row r="594" s="14" customFormat="1">
      <c r="A594" s="14"/>
      <c r="B594" s="228"/>
      <c r="C594" s="229"/>
      <c r="D594" s="218" t="s">
        <v>126</v>
      </c>
      <c r="E594" s="230" t="s">
        <v>19</v>
      </c>
      <c r="F594" s="231" t="s">
        <v>129</v>
      </c>
      <c r="G594" s="229"/>
      <c r="H594" s="232">
        <v>210</v>
      </c>
      <c r="I594" s="233"/>
      <c r="J594" s="229"/>
      <c r="K594" s="229"/>
      <c r="L594" s="234"/>
      <c r="M594" s="235"/>
      <c r="N594" s="236"/>
      <c r="O594" s="236"/>
      <c r="P594" s="236"/>
      <c r="Q594" s="236"/>
      <c r="R594" s="236"/>
      <c r="S594" s="236"/>
      <c r="T594" s="237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38" t="s">
        <v>126</v>
      </c>
      <c r="AU594" s="238" t="s">
        <v>78</v>
      </c>
      <c r="AV594" s="14" t="s">
        <v>122</v>
      </c>
      <c r="AW594" s="14" t="s">
        <v>33</v>
      </c>
      <c r="AX594" s="14" t="s">
        <v>76</v>
      </c>
      <c r="AY594" s="238" t="s">
        <v>114</v>
      </c>
    </row>
    <row r="595" s="2" customFormat="1" ht="16.5" customHeight="1">
      <c r="A595" s="39"/>
      <c r="B595" s="40"/>
      <c r="C595" s="249" t="s">
        <v>619</v>
      </c>
      <c r="D595" s="249" t="s">
        <v>145</v>
      </c>
      <c r="E595" s="250" t="s">
        <v>620</v>
      </c>
      <c r="F595" s="251" t="s">
        <v>621</v>
      </c>
      <c r="G595" s="252" t="s">
        <v>120</v>
      </c>
      <c r="H595" s="253">
        <v>220.5</v>
      </c>
      <c r="I595" s="254"/>
      <c r="J595" s="255">
        <f>ROUND(I595*H595,2)</f>
        <v>0</v>
      </c>
      <c r="K595" s="251" t="s">
        <v>121</v>
      </c>
      <c r="L595" s="256"/>
      <c r="M595" s="257" t="s">
        <v>19</v>
      </c>
      <c r="N595" s="258" t="s">
        <v>42</v>
      </c>
      <c r="O595" s="85"/>
      <c r="P595" s="207">
        <f>O595*H595</f>
        <v>0</v>
      </c>
      <c r="Q595" s="207">
        <v>0</v>
      </c>
      <c r="R595" s="207">
        <f>Q595*H595</f>
        <v>0</v>
      </c>
      <c r="S595" s="207">
        <v>0</v>
      </c>
      <c r="T595" s="208">
        <f>S595*H595</f>
        <v>0</v>
      </c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R595" s="209" t="s">
        <v>318</v>
      </c>
      <c r="AT595" s="209" t="s">
        <v>145</v>
      </c>
      <c r="AU595" s="209" t="s">
        <v>78</v>
      </c>
      <c r="AY595" s="18" t="s">
        <v>114</v>
      </c>
      <c r="BE595" s="210">
        <f>IF(N595="základní",J595,0)</f>
        <v>0</v>
      </c>
      <c r="BF595" s="210">
        <f>IF(N595="snížená",J595,0)</f>
        <v>0</v>
      </c>
      <c r="BG595" s="210">
        <f>IF(N595="zákl. přenesená",J595,0)</f>
        <v>0</v>
      </c>
      <c r="BH595" s="210">
        <f>IF(N595="sníž. přenesená",J595,0)</f>
        <v>0</v>
      </c>
      <c r="BI595" s="210">
        <f>IF(N595="nulová",J595,0)</f>
        <v>0</v>
      </c>
      <c r="BJ595" s="18" t="s">
        <v>76</v>
      </c>
      <c r="BK595" s="210">
        <f>ROUND(I595*H595,2)</f>
        <v>0</v>
      </c>
      <c r="BL595" s="18" t="s">
        <v>209</v>
      </c>
      <c r="BM595" s="209" t="s">
        <v>622</v>
      </c>
    </row>
    <row r="596" s="15" customFormat="1">
      <c r="A596" s="15"/>
      <c r="B596" s="239"/>
      <c r="C596" s="240"/>
      <c r="D596" s="218" t="s">
        <v>126</v>
      </c>
      <c r="E596" s="241" t="s">
        <v>19</v>
      </c>
      <c r="F596" s="242" t="s">
        <v>206</v>
      </c>
      <c r="G596" s="240"/>
      <c r="H596" s="241" t="s">
        <v>19</v>
      </c>
      <c r="I596" s="243"/>
      <c r="J596" s="240"/>
      <c r="K596" s="240"/>
      <c r="L596" s="244"/>
      <c r="M596" s="245"/>
      <c r="N596" s="246"/>
      <c r="O596" s="246"/>
      <c r="P596" s="246"/>
      <c r="Q596" s="246"/>
      <c r="R596" s="246"/>
      <c r="S596" s="246"/>
      <c r="T596" s="247"/>
      <c r="U596" s="15"/>
      <c r="V596" s="15"/>
      <c r="W596" s="15"/>
      <c r="X596" s="15"/>
      <c r="Y596" s="15"/>
      <c r="Z596" s="15"/>
      <c r="AA596" s="15"/>
      <c r="AB596" s="15"/>
      <c r="AC596" s="15"/>
      <c r="AD596" s="15"/>
      <c r="AE596" s="15"/>
      <c r="AT596" s="248" t="s">
        <v>126</v>
      </c>
      <c r="AU596" s="248" t="s">
        <v>78</v>
      </c>
      <c r="AV596" s="15" t="s">
        <v>76</v>
      </c>
      <c r="AW596" s="15" t="s">
        <v>33</v>
      </c>
      <c r="AX596" s="15" t="s">
        <v>71</v>
      </c>
      <c r="AY596" s="248" t="s">
        <v>114</v>
      </c>
    </row>
    <row r="597" s="15" customFormat="1">
      <c r="A597" s="15"/>
      <c r="B597" s="239"/>
      <c r="C597" s="240"/>
      <c r="D597" s="218" t="s">
        <v>126</v>
      </c>
      <c r="E597" s="241" t="s">
        <v>19</v>
      </c>
      <c r="F597" s="242" t="s">
        <v>261</v>
      </c>
      <c r="G597" s="240"/>
      <c r="H597" s="241" t="s">
        <v>19</v>
      </c>
      <c r="I597" s="243"/>
      <c r="J597" s="240"/>
      <c r="K597" s="240"/>
      <c r="L597" s="244"/>
      <c r="M597" s="245"/>
      <c r="N597" s="246"/>
      <c r="O597" s="246"/>
      <c r="P597" s="246"/>
      <c r="Q597" s="246"/>
      <c r="R597" s="246"/>
      <c r="S597" s="246"/>
      <c r="T597" s="247"/>
      <c r="U597" s="15"/>
      <c r="V597" s="15"/>
      <c r="W597" s="15"/>
      <c r="X597" s="15"/>
      <c r="Y597" s="15"/>
      <c r="Z597" s="15"/>
      <c r="AA597" s="15"/>
      <c r="AB597" s="15"/>
      <c r="AC597" s="15"/>
      <c r="AD597" s="15"/>
      <c r="AE597" s="15"/>
      <c r="AT597" s="248" t="s">
        <v>126</v>
      </c>
      <c r="AU597" s="248" t="s">
        <v>78</v>
      </c>
      <c r="AV597" s="15" t="s">
        <v>76</v>
      </c>
      <c r="AW597" s="15" t="s">
        <v>33</v>
      </c>
      <c r="AX597" s="15" t="s">
        <v>71</v>
      </c>
      <c r="AY597" s="248" t="s">
        <v>114</v>
      </c>
    </row>
    <row r="598" s="15" customFormat="1">
      <c r="A598" s="15"/>
      <c r="B598" s="239"/>
      <c r="C598" s="240"/>
      <c r="D598" s="218" t="s">
        <v>126</v>
      </c>
      <c r="E598" s="241" t="s">
        <v>19</v>
      </c>
      <c r="F598" s="242" t="s">
        <v>206</v>
      </c>
      <c r="G598" s="240"/>
      <c r="H598" s="241" t="s">
        <v>19</v>
      </c>
      <c r="I598" s="243"/>
      <c r="J598" s="240"/>
      <c r="K598" s="240"/>
      <c r="L598" s="244"/>
      <c r="M598" s="245"/>
      <c r="N598" s="246"/>
      <c r="O598" s="246"/>
      <c r="P598" s="246"/>
      <c r="Q598" s="246"/>
      <c r="R598" s="246"/>
      <c r="S598" s="246"/>
      <c r="T598" s="247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T598" s="248" t="s">
        <v>126</v>
      </c>
      <c r="AU598" s="248" t="s">
        <v>78</v>
      </c>
      <c r="AV598" s="15" t="s">
        <v>76</v>
      </c>
      <c r="AW598" s="15" t="s">
        <v>33</v>
      </c>
      <c r="AX598" s="15" t="s">
        <v>71</v>
      </c>
      <c r="AY598" s="248" t="s">
        <v>114</v>
      </c>
    </row>
    <row r="599" s="15" customFormat="1">
      <c r="A599" s="15"/>
      <c r="B599" s="239"/>
      <c r="C599" s="240"/>
      <c r="D599" s="218" t="s">
        <v>126</v>
      </c>
      <c r="E599" s="241" t="s">
        <v>19</v>
      </c>
      <c r="F599" s="242" t="s">
        <v>261</v>
      </c>
      <c r="G599" s="240"/>
      <c r="H599" s="241" t="s">
        <v>19</v>
      </c>
      <c r="I599" s="243"/>
      <c r="J599" s="240"/>
      <c r="K599" s="240"/>
      <c r="L599" s="244"/>
      <c r="M599" s="245"/>
      <c r="N599" s="246"/>
      <c r="O599" s="246"/>
      <c r="P599" s="246"/>
      <c r="Q599" s="246"/>
      <c r="R599" s="246"/>
      <c r="S599" s="246"/>
      <c r="T599" s="247"/>
      <c r="U599" s="15"/>
      <c r="V599" s="15"/>
      <c r="W599" s="15"/>
      <c r="X599" s="15"/>
      <c r="Y599" s="15"/>
      <c r="Z599" s="15"/>
      <c r="AA599" s="15"/>
      <c r="AB599" s="15"/>
      <c r="AC599" s="15"/>
      <c r="AD599" s="15"/>
      <c r="AE599" s="15"/>
      <c r="AT599" s="248" t="s">
        <v>126</v>
      </c>
      <c r="AU599" s="248" t="s">
        <v>78</v>
      </c>
      <c r="AV599" s="15" t="s">
        <v>76</v>
      </c>
      <c r="AW599" s="15" t="s">
        <v>33</v>
      </c>
      <c r="AX599" s="15" t="s">
        <v>71</v>
      </c>
      <c r="AY599" s="248" t="s">
        <v>114</v>
      </c>
    </row>
    <row r="600" s="13" customFormat="1">
      <c r="A600" s="13"/>
      <c r="B600" s="216"/>
      <c r="C600" s="217"/>
      <c r="D600" s="218" t="s">
        <v>126</v>
      </c>
      <c r="E600" s="219" t="s">
        <v>19</v>
      </c>
      <c r="F600" s="220" t="s">
        <v>612</v>
      </c>
      <c r="G600" s="217"/>
      <c r="H600" s="221">
        <v>33.25</v>
      </c>
      <c r="I600" s="222"/>
      <c r="J600" s="217"/>
      <c r="K600" s="217"/>
      <c r="L600" s="223"/>
      <c r="M600" s="224"/>
      <c r="N600" s="225"/>
      <c r="O600" s="225"/>
      <c r="P600" s="225"/>
      <c r="Q600" s="225"/>
      <c r="R600" s="225"/>
      <c r="S600" s="225"/>
      <c r="T600" s="226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27" t="s">
        <v>126</v>
      </c>
      <c r="AU600" s="227" t="s">
        <v>78</v>
      </c>
      <c r="AV600" s="13" t="s">
        <v>78</v>
      </c>
      <c r="AW600" s="13" t="s">
        <v>33</v>
      </c>
      <c r="AX600" s="13" t="s">
        <v>71</v>
      </c>
      <c r="AY600" s="227" t="s">
        <v>114</v>
      </c>
    </row>
    <row r="601" s="13" customFormat="1">
      <c r="A601" s="13"/>
      <c r="B601" s="216"/>
      <c r="C601" s="217"/>
      <c r="D601" s="218" t="s">
        <v>126</v>
      </c>
      <c r="E601" s="219" t="s">
        <v>19</v>
      </c>
      <c r="F601" s="220" t="s">
        <v>613</v>
      </c>
      <c r="G601" s="217"/>
      <c r="H601" s="221">
        <v>50.25</v>
      </c>
      <c r="I601" s="222"/>
      <c r="J601" s="217"/>
      <c r="K601" s="217"/>
      <c r="L601" s="223"/>
      <c r="M601" s="224"/>
      <c r="N601" s="225"/>
      <c r="O601" s="225"/>
      <c r="P601" s="225"/>
      <c r="Q601" s="225"/>
      <c r="R601" s="225"/>
      <c r="S601" s="225"/>
      <c r="T601" s="226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27" t="s">
        <v>126</v>
      </c>
      <c r="AU601" s="227" t="s">
        <v>78</v>
      </c>
      <c r="AV601" s="13" t="s">
        <v>78</v>
      </c>
      <c r="AW601" s="13" t="s">
        <v>33</v>
      </c>
      <c r="AX601" s="13" t="s">
        <v>71</v>
      </c>
      <c r="AY601" s="227" t="s">
        <v>114</v>
      </c>
    </row>
    <row r="602" s="13" customFormat="1">
      <c r="A602" s="13"/>
      <c r="B602" s="216"/>
      <c r="C602" s="217"/>
      <c r="D602" s="218" t="s">
        <v>126</v>
      </c>
      <c r="E602" s="219" t="s">
        <v>19</v>
      </c>
      <c r="F602" s="220" t="s">
        <v>614</v>
      </c>
      <c r="G602" s="217"/>
      <c r="H602" s="221">
        <v>34</v>
      </c>
      <c r="I602" s="222"/>
      <c r="J602" s="217"/>
      <c r="K602" s="217"/>
      <c r="L602" s="223"/>
      <c r="M602" s="224"/>
      <c r="N602" s="225"/>
      <c r="O602" s="225"/>
      <c r="P602" s="225"/>
      <c r="Q602" s="225"/>
      <c r="R602" s="225"/>
      <c r="S602" s="225"/>
      <c r="T602" s="226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27" t="s">
        <v>126</v>
      </c>
      <c r="AU602" s="227" t="s">
        <v>78</v>
      </c>
      <c r="AV602" s="13" t="s">
        <v>78</v>
      </c>
      <c r="AW602" s="13" t="s">
        <v>33</v>
      </c>
      <c r="AX602" s="13" t="s">
        <v>71</v>
      </c>
      <c r="AY602" s="227" t="s">
        <v>114</v>
      </c>
    </row>
    <row r="603" s="13" customFormat="1">
      <c r="A603" s="13"/>
      <c r="B603" s="216"/>
      <c r="C603" s="217"/>
      <c r="D603" s="218" t="s">
        <v>126</v>
      </c>
      <c r="E603" s="219" t="s">
        <v>19</v>
      </c>
      <c r="F603" s="220" t="s">
        <v>615</v>
      </c>
      <c r="G603" s="217"/>
      <c r="H603" s="221">
        <v>33.5</v>
      </c>
      <c r="I603" s="222"/>
      <c r="J603" s="217"/>
      <c r="K603" s="217"/>
      <c r="L603" s="223"/>
      <c r="M603" s="224"/>
      <c r="N603" s="225"/>
      <c r="O603" s="225"/>
      <c r="P603" s="225"/>
      <c r="Q603" s="225"/>
      <c r="R603" s="225"/>
      <c r="S603" s="225"/>
      <c r="T603" s="226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27" t="s">
        <v>126</v>
      </c>
      <c r="AU603" s="227" t="s">
        <v>78</v>
      </c>
      <c r="AV603" s="13" t="s">
        <v>78</v>
      </c>
      <c r="AW603" s="13" t="s">
        <v>33</v>
      </c>
      <c r="AX603" s="13" t="s">
        <v>71</v>
      </c>
      <c r="AY603" s="227" t="s">
        <v>114</v>
      </c>
    </row>
    <row r="604" s="13" customFormat="1">
      <c r="A604" s="13"/>
      <c r="B604" s="216"/>
      <c r="C604" s="217"/>
      <c r="D604" s="218" t="s">
        <v>126</v>
      </c>
      <c r="E604" s="219" t="s">
        <v>19</v>
      </c>
      <c r="F604" s="220" t="s">
        <v>616</v>
      </c>
      <c r="G604" s="217"/>
      <c r="H604" s="221">
        <v>16.75</v>
      </c>
      <c r="I604" s="222"/>
      <c r="J604" s="217"/>
      <c r="K604" s="217"/>
      <c r="L604" s="223"/>
      <c r="M604" s="224"/>
      <c r="N604" s="225"/>
      <c r="O604" s="225"/>
      <c r="P604" s="225"/>
      <c r="Q604" s="225"/>
      <c r="R604" s="225"/>
      <c r="S604" s="225"/>
      <c r="T604" s="226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27" t="s">
        <v>126</v>
      </c>
      <c r="AU604" s="227" t="s">
        <v>78</v>
      </c>
      <c r="AV604" s="13" t="s">
        <v>78</v>
      </c>
      <c r="AW604" s="13" t="s">
        <v>33</v>
      </c>
      <c r="AX604" s="13" t="s">
        <v>71</v>
      </c>
      <c r="AY604" s="227" t="s">
        <v>114</v>
      </c>
    </row>
    <row r="605" s="13" customFormat="1">
      <c r="A605" s="13"/>
      <c r="B605" s="216"/>
      <c r="C605" s="217"/>
      <c r="D605" s="218" t="s">
        <v>126</v>
      </c>
      <c r="E605" s="219" t="s">
        <v>19</v>
      </c>
      <c r="F605" s="220" t="s">
        <v>617</v>
      </c>
      <c r="G605" s="217"/>
      <c r="H605" s="221">
        <v>25</v>
      </c>
      <c r="I605" s="222"/>
      <c r="J605" s="217"/>
      <c r="K605" s="217"/>
      <c r="L605" s="223"/>
      <c r="M605" s="224"/>
      <c r="N605" s="225"/>
      <c r="O605" s="225"/>
      <c r="P605" s="225"/>
      <c r="Q605" s="225"/>
      <c r="R605" s="225"/>
      <c r="S605" s="225"/>
      <c r="T605" s="226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27" t="s">
        <v>126</v>
      </c>
      <c r="AU605" s="227" t="s">
        <v>78</v>
      </c>
      <c r="AV605" s="13" t="s">
        <v>78</v>
      </c>
      <c r="AW605" s="13" t="s">
        <v>33</v>
      </c>
      <c r="AX605" s="13" t="s">
        <v>71</v>
      </c>
      <c r="AY605" s="227" t="s">
        <v>114</v>
      </c>
    </row>
    <row r="606" s="13" customFormat="1">
      <c r="A606" s="13"/>
      <c r="B606" s="216"/>
      <c r="C606" s="217"/>
      <c r="D606" s="218" t="s">
        <v>126</v>
      </c>
      <c r="E606" s="219" t="s">
        <v>19</v>
      </c>
      <c r="F606" s="220" t="s">
        <v>618</v>
      </c>
      <c r="G606" s="217"/>
      <c r="H606" s="221">
        <v>17.25</v>
      </c>
      <c r="I606" s="222"/>
      <c r="J606" s="217"/>
      <c r="K606" s="217"/>
      <c r="L606" s="223"/>
      <c r="M606" s="224"/>
      <c r="N606" s="225"/>
      <c r="O606" s="225"/>
      <c r="P606" s="225"/>
      <c r="Q606" s="225"/>
      <c r="R606" s="225"/>
      <c r="S606" s="225"/>
      <c r="T606" s="226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27" t="s">
        <v>126</v>
      </c>
      <c r="AU606" s="227" t="s">
        <v>78</v>
      </c>
      <c r="AV606" s="13" t="s">
        <v>78</v>
      </c>
      <c r="AW606" s="13" t="s">
        <v>33</v>
      </c>
      <c r="AX606" s="13" t="s">
        <v>71</v>
      </c>
      <c r="AY606" s="227" t="s">
        <v>114</v>
      </c>
    </row>
    <row r="607" s="14" customFormat="1">
      <c r="A607" s="14"/>
      <c r="B607" s="228"/>
      <c r="C607" s="229"/>
      <c r="D607" s="218" t="s">
        <v>126</v>
      </c>
      <c r="E607" s="230" t="s">
        <v>19</v>
      </c>
      <c r="F607" s="231" t="s">
        <v>129</v>
      </c>
      <c r="G607" s="229"/>
      <c r="H607" s="232">
        <v>210</v>
      </c>
      <c r="I607" s="233"/>
      <c r="J607" s="229"/>
      <c r="K607" s="229"/>
      <c r="L607" s="234"/>
      <c r="M607" s="235"/>
      <c r="N607" s="236"/>
      <c r="O607" s="236"/>
      <c r="P607" s="236"/>
      <c r="Q607" s="236"/>
      <c r="R607" s="236"/>
      <c r="S607" s="236"/>
      <c r="T607" s="237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38" t="s">
        <v>126</v>
      </c>
      <c r="AU607" s="238" t="s">
        <v>78</v>
      </c>
      <c r="AV607" s="14" t="s">
        <v>122</v>
      </c>
      <c r="AW607" s="14" t="s">
        <v>33</v>
      </c>
      <c r="AX607" s="14" t="s">
        <v>76</v>
      </c>
      <c r="AY607" s="238" t="s">
        <v>114</v>
      </c>
    </row>
    <row r="608" s="13" customFormat="1">
      <c r="A608" s="13"/>
      <c r="B608" s="216"/>
      <c r="C608" s="217"/>
      <c r="D608" s="218" t="s">
        <v>126</v>
      </c>
      <c r="E608" s="217"/>
      <c r="F608" s="220" t="s">
        <v>623</v>
      </c>
      <c r="G608" s="217"/>
      <c r="H608" s="221">
        <v>220.5</v>
      </c>
      <c r="I608" s="222"/>
      <c r="J608" s="217"/>
      <c r="K608" s="217"/>
      <c r="L608" s="223"/>
      <c r="M608" s="224"/>
      <c r="N608" s="225"/>
      <c r="O608" s="225"/>
      <c r="P608" s="225"/>
      <c r="Q608" s="225"/>
      <c r="R608" s="225"/>
      <c r="S608" s="225"/>
      <c r="T608" s="226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27" t="s">
        <v>126</v>
      </c>
      <c r="AU608" s="227" t="s">
        <v>78</v>
      </c>
      <c r="AV608" s="13" t="s">
        <v>78</v>
      </c>
      <c r="AW608" s="13" t="s">
        <v>4</v>
      </c>
      <c r="AX608" s="13" t="s">
        <v>76</v>
      </c>
      <c r="AY608" s="227" t="s">
        <v>114</v>
      </c>
    </row>
    <row r="609" s="2" customFormat="1" ht="24.15" customHeight="1">
      <c r="A609" s="39"/>
      <c r="B609" s="40"/>
      <c r="C609" s="198" t="s">
        <v>624</v>
      </c>
      <c r="D609" s="198" t="s">
        <v>117</v>
      </c>
      <c r="E609" s="199" t="s">
        <v>625</v>
      </c>
      <c r="F609" s="200" t="s">
        <v>626</v>
      </c>
      <c r="G609" s="201" t="s">
        <v>120</v>
      </c>
      <c r="H609" s="202">
        <v>7.8380000000000001</v>
      </c>
      <c r="I609" s="203"/>
      <c r="J609" s="204">
        <f>ROUND(I609*H609,2)</f>
        <v>0</v>
      </c>
      <c r="K609" s="200" t="s">
        <v>121</v>
      </c>
      <c r="L609" s="45"/>
      <c r="M609" s="205" t="s">
        <v>19</v>
      </c>
      <c r="N609" s="206" t="s">
        <v>42</v>
      </c>
      <c r="O609" s="85"/>
      <c r="P609" s="207">
        <f>O609*H609</f>
        <v>0</v>
      </c>
      <c r="Q609" s="207">
        <v>0.00025999999999999998</v>
      </c>
      <c r="R609" s="207">
        <f>Q609*H609</f>
        <v>0.0020378799999999997</v>
      </c>
      <c r="S609" s="207">
        <v>0</v>
      </c>
      <c r="T609" s="208">
        <f>S609*H609</f>
        <v>0</v>
      </c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R609" s="209" t="s">
        <v>209</v>
      </c>
      <c r="AT609" s="209" t="s">
        <v>117</v>
      </c>
      <c r="AU609" s="209" t="s">
        <v>78</v>
      </c>
      <c r="AY609" s="18" t="s">
        <v>114</v>
      </c>
      <c r="BE609" s="210">
        <f>IF(N609="základní",J609,0)</f>
        <v>0</v>
      </c>
      <c r="BF609" s="210">
        <f>IF(N609="snížená",J609,0)</f>
        <v>0</v>
      </c>
      <c r="BG609" s="210">
        <f>IF(N609="zákl. přenesená",J609,0)</f>
        <v>0</v>
      </c>
      <c r="BH609" s="210">
        <f>IF(N609="sníž. přenesená",J609,0)</f>
        <v>0</v>
      </c>
      <c r="BI609" s="210">
        <f>IF(N609="nulová",J609,0)</f>
        <v>0</v>
      </c>
      <c r="BJ609" s="18" t="s">
        <v>76</v>
      </c>
      <c r="BK609" s="210">
        <f>ROUND(I609*H609,2)</f>
        <v>0</v>
      </c>
      <c r="BL609" s="18" t="s">
        <v>209</v>
      </c>
      <c r="BM609" s="209" t="s">
        <v>627</v>
      </c>
    </row>
    <row r="610" s="2" customFormat="1">
      <c r="A610" s="39"/>
      <c r="B610" s="40"/>
      <c r="C610" s="41"/>
      <c r="D610" s="211" t="s">
        <v>124</v>
      </c>
      <c r="E610" s="41"/>
      <c r="F610" s="212" t="s">
        <v>628</v>
      </c>
      <c r="G610" s="41"/>
      <c r="H610" s="41"/>
      <c r="I610" s="213"/>
      <c r="J610" s="41"/>
      <c r="K610" s="41"/>
      <c r="L610" s="45"/>
      <c r="M610" s="214"/>
      <c r="N610" s="215"/>
      <c r="O610" s="85"/>
      <c r="P610" s="85"/>
      <c r="Q610" s="85"/>
      <c r="R610" s="85"/>
      <c r="S610" s="85"/>
      <c r="T610" s="86"/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T610" s="18" t="s">
        <v>124</v>
      </c>
      <c r="AU610" s="18" t="s">
        <v>78</v>
      </c>
    </row>
    <row r="611" s="13" customFormat="1">
      <c r="A611" s="13"/>
      <c r="B611" s="216"/>
      <c r="C611" s="217"/>
      <c r="D611" s="218" t="s">
        <v>126</v>
      </c>
      <c r="E611" s="219" t="s">
        <v>19</v>
      </c>
      <c r="F611" s="220" t="s">
        <v>127</v>
      </c>
      <c r="G611" s="217"/>
      <c r="H611" s="221">
        <v>4.29</v>
      </c>
      <c r="I611" s="222"/>
      <c r="J611" s="217"/>
      <c r="K611" s="217"/>
      <c r="L611" s="223"/>
      <c r="M611" s="224"/>
      <c r="N611" s="225"/>
      <c r="O611" s="225"/>
      <c r="P611" s="225"/>
      <c r="Q611" s="225"/>
      <c r="R611" s="225"/>
      <c r="S611" s="225"/>
      <c r="T611" s="226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27" t="s">
        <v>126</v>
      </c>
      <c r="AU611" s="227" t="s">
        <v>78</v>
      </c>
      <c r="AV611" s="13" t="s">
        <v>78</v>
      </c>
      <c r="AW611" s="13" t="s">
        <v>33</v>
      </c>
      <c r="AX611" s="13" t="s">
        <v>71</v>
      </c>
      <c r="AY611" s="227" t="s">
        <v>114</v>
      </c>
    </row>
    <row r="612" s="13" customFormat="1">
      <c r="A612" s="13"/>
      <c r="B612" s="216"/>
      <c r="C612" s="217"/>
      <c r="D612" s="218" t="s">
        <v>126</v>
      </c>
      <c r="E612" s="219" t="s">
        <v>19</v>
      </c>
      <c r="F612" s="220" t="s">
        <v>128</v>
      </c>
      <c r="G612" s="217"/>
      <c r="H612" s="221">
        <v>3.548</v>
      </c>
      <c r="I612" s="222"/>
      <c r="J612" s="217"/>
      <c r="K612" s="217"/>
      <c r="L612" s="223"/>
      <c r="M612" s="224"/>
      <c r="N612" s="225"/>
      <c r="O612" s="225"/>
      <c r="P612" s="225"/>
      <c r="Q612" s="225"/>
      <c r="R612" s="225"/>
      <c r="S612" s="225"/>
      <c r="T612" s="226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27" t="s">
        <v>126</v>
      </c>
      <c r="AU612" s="227" t="s">
        <v>78</v>
      </c>
      <c r="AV612" s="13" t="s">
        <v>78</v>
      </c>
      <c r="AW612" s="13" t="s">
        <v>33</v>
      </c>
      <c r="AX612" s="13" t="s">
        <v>71</v>
      </c>
      <c r="AY612" s="227" t="s">
        <v>114</v>
      </c>
    </row>
    <row r="613" s="14" customFormat="1">
      <c r="A613" s="14"/>
      <c r="B613" s="228"/>
      <c r="C613" s="229"/>
      <c r="D613" s="218" t="s">
        <v>126</v>
      </c>
      <c r="E613" s="230" t="s">
        <v>19</v>
      </c>
      <c r="F613" s="231" t="s">
        <v>129</v>
      </c>
      <c r="G613" s="229"/>
      <c r="H613" s="232">
        <v>7.8380000000000001</v>
      </c>
      <c r="I613" s="233"/>
      <c r="J613" s="229"/>
      <c r="K613" s="229"/>
      <c r="L613" s="234"/>
      <c r="M613" s="235"/>
      <c r="N613" s="236"/>
      <c r="O613" s="236"/>
      <c r="P613" s="236"/>
      <c r="Q613" s="236"/>
      <c r="R613" s="236"/>
      <c r="S613" s="236"/>
      <c r="T613" s="237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38" t="s">
        <v>126</v>
      </c>
      <c r="AU613" s="238" t="s">
        <v>78</v>
      </c>
      <c r="AV613" s="14" t="s">
        <v>122</v>
      </c>
      <c r="AW613" s="14" t="s">
        <v>33</v>
      </c>
      <c r="AX613" s="14" t="s">
        <v>76</v>
      </c>
      <c r="AY613" s="238" t="s">
        <v>114</v>
      </c>
    </row>
    <row r="614" s="12" customFormat="1" ht="25.92" customHeight="1">
      <c r="A614" s="12"/>
      <c r="B614" s="182"/>
      <c r="C614" s="183"/>
      <c r="D614" s="184" t="s">
        <v>70</v>
      </c>
      <c r="E614" s="185" t="s">
        <v>629</v>
      </c>
      <c r="F614" s="185" t="s">
        <v>630</v>
      </c>
      <c r="G614" s="183"/>
      <c r="H614" s="183"/>
      <c r="I614" s="186"/>
      <c r="J614" s="187">
        <f>BK614</f>
        <v>0</v>
      </c>
      <c r="K614" s="183"/>
      <c r="L614" s="188"/>
      <c r="M614" s="189"/>
      <c r="N614" s="190"/>
      <c r="O614" s="190"/>
      <c r="P614" s="191">
        <f>SUM(P615:P617)</f>
        <v>0</v>
      </c>
      <c r="Q614" s="190"/>
      <c r="R614" s="191">
        <f>SUM(R615:R617)</f>
        <v>0</v>
      </c>
      <c r="S614" s="190"/>
      <c r="T614" s="192">
        <f>SUM(T615:T617)</f>
        <v>0</v>
      </c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R614" s="193" t="s">
        <v>122</v>
      </c>
      <c r="AT614" s="194" t="s">
        <v>70</v>
      </c>
      <c r="AU614" s="194" t="s">
        <v>71</v>
      </c>
      <c r="AY614" s="193" t="s">
        <v>114</v>
      </c>
      <c r="BK614" s="195">
        <f>SUM(BK615:BK617)</f>
        <v>0</v>
      </c>
    </row>
    <row r="615" s="2" customFormat="1" ht="16.5" customHeight="1">
      <c r="A615" s="39"/>
      <c r="B615" s="40"/>
      <c r="C615" s="198" t="s">
        <v>631</v>
      </c>
      <c r="D615" s="198" t="s">
        <v>117</v>
      </c>
      <c r="E615" s="199" t="s">
        <v>632</v>
      </c>
      <c r="F615" s="200" t="s">
        <v>633</v>
      </c>
      <c r="G615" s="201" t="s">
        <v>634</v>
      </c>
      <c r="H615" s="202">
        <v>32</v>
      </c>
      <c r="I615" s="203"/>
      <c r="J615" s="204">
        <f>ROUND(I615*H615,2)</f>
        <v>0</v>
      </c>
      <c r="K615" s="200" t="s">
        <v>212</v>
      </c>
      <c r="L615" s="45"/>
      <c r="M615" s="205" t="s">
        <v>19</v>
      </c>
      <c r="N615" s="206" t="s">
        <v>42</v>
      </c>
      <c r="O615" s="85"/>
      <c r="P615" s="207">
        <f>O615*H615</f>
        <v>0</v>
      </c>
      <c r="Q615" s="207">
        <v>0</v>
      </c>
      <c r="R615" s="207">
        <f>Q615*H615</f>
        <v>0</v>
      </c>
      <c r="S615" s="207">
        <v>0</v>
      </c>
      <c r="T615" s="208">
        <f>S615*H615</f>
        <v>0</v>
      </c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R615" s="209" t="s">
        <v>635</v>
      </c>
      <c r="AT615" s="209" t="s">
        <v>117</v>
      </c>
      <c r="AU615" s="209" t="s">
        <v>76</v>
      </c>
      <c r="AY615" s="18" t="s">
        <v>114</v>
      </c>
      <c r="BE615" s="210">
        <f>IF(N615="základní",J615,0)</f>
        <v>0</v>
      </c>
      <c r="BF615" s="210">
        <f>IF(N615="snížená",J615,0)</f>
        <v>0</v>
      </c>
      <c r="BG615" s="210">
        <f>IF(N615="zákl. přenesená",J615,0)</f>
        <v>0</v>
      </c>
      <c r="BH615" s="210">
        <f>IF(N615="sníž. přenesená",J615,0)</f>
        <v>0</v>
      </c>
      <c r="BI615" s="210">
        <f>IF(N615="nulová",J615,0)</f>
        <v>0</v>
      </c>
      <c r="BJ615" s="18" t="s">
        <v>76</v>
      </c>
      <c r="BK615" s="210">
        <f>ROUND(I615*H615,2)</f>
        <v>0</v>
      </c>
      <c r="BL615" s="18" t="s">
        <v>635</v>
      </c>
      <c r="BM615" s="209" t="s">
        <v>636</v>
      </c>
    </row>
    <row r="616" s="13" customFormat="1">
      <c r="A616" s="13"/>
      <c r="B616" s="216"/>
      <c r="C616" s="217"/>
      <c r="D616" s="218" t="s">
        <v>126</v>
      </c>
      <c r="E616" s="219" t="s">
        <v>19</v>
      </c>
      <c r="F616" s="220" t="s">
        <v>318</v>
      </c>
      <c r="G616" s="217"/>
      <c r="H616" s="221">
        <v>32</v>
      </c>
      <c r="I616" s="222"/>
      <c r="J616" s="217"/>
      <c r="K616" s="217"/>
      <c r="L616" s="223"/>
      <c r="M616" s="224"/>
      <c r="N616" s="225"/>
      <c r="O616" s="225"/>
      <c r="P616" s="225"/>
      <c r="Q616" s="225"/>
      <c r="R616" s="225"/>
      <c r="S616" s="225"/>
      <c r="T616" s="226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27" t="s">
        <v>126</v>
      </c>
      <c r="AU616" s="227" t="s">
        <v>76</v>
      </c>
      <c r="AV616" s="13" t="s">
        <v>78</v>
      </c>
      <c r="AW616" s="13" t="s">
        <v>33</v>
      </c>
      <c r="AX616" s="13" t="s">
        <v>71</v>
      </c>
      <c r="AY616" s="227" t="s">
        <v>114</v>
      </c>
    </row>
    <row r="617" s="14" customFormat="1">
      <c r="A617" s="14"/>
      <c r="B617" s="228"/>
      <c r="C617" s="229"/>
      <c r="D617" s="218" t="s">
        <v>126</v>
      </c>
      <c r="E617" s="230" t="s">
        <v>19</v>
      </c>
      <c r="F617" s="231" t="s">
        <v>129</v>
      </c>
      <c r="G617" s="229"/>
      <c r="H617" s="232">
        <v>32</v>
      </c>
      <c r="I617" s="233"/>
      <c r="J617" s="229"/>
      <c r="K617" s="229"/>
      <c r="L617" s="234"/>
      <c r="M617" s="235"/>
      <c r="N617" s="236"/>
      <c r="O617" s="236"/>
      <c r="P617" s="236"/>
      <c r="Q617" s="236"/>
      <c r="R617" s="236"/>
      <c r="S617" s="236"/>
      <c r="T617" s="237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38" t="s">
        <v>126</v>
      </c>
      <c r="AU617" s="238" t="s">
        <v>76</v>
      </c>
      <c r="AV617" s="14" t="s">
        <v>122</v>
      </c>
      <c r="AW617" s="14" t="s">
        <v>33</v>
      </c>
      <c r="AX617" s="14" t="s">
        <v>76</v>
      </c>
      <c r="AY617" s="238" t="s">
        <v>114</v>
      </c>
    </row>
    <row r="618" s="12" customFormat="1" ht="25.92" customHeight="1">
      <c r="A618" s="12"/>
      <c r="B618" s="182"/>
      <c r="C618" s="183"/>
      <c r="D618" s="184" t="s">
        <v>70</v>
      </c>
      <c r="E618" s="185" t="s">
        <v>637</v>
      </c>
      <c r="F618" s="185" t="s">
        <v>638</v>
      </c>
      <c r="G618" s="183"/>
      <c r="H618" s="183"/>
      <c r="I618" s="186"/>
      <c r="J618" s="187">
        <f>BK618</f>
        <v>0</v>
      </c>
      <c r="K618" s="183"/>
      <c r="L618" s="188"/>
      <c r="M618" s="189"/>
      <c r="N618" s="190"/>
      <c r="O618" s="190"/>
      <c r="P618" s="191">
        <f>SUM(P619:P621)</f>
        <v>0</v>
      </c>
      <c r="Q618" s="190"/>
      <c r="R618" s="191">
        <f>SUM(R619:R621)</f>
        <v>0</v>
      </c>
      <c r="S618" s="190"/>
      <c r="T618" s="192">
        <f>SUM(T619:T621)</f>
        <v>0</v>
      </c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R618" s="193" t="s">
        <v>151</v>
      </c>
      <c r="AT618" s="194" t="s">
        <v>70</v>
      </c>
      <c r="AU618" s="194" t="s">
        <v>71</v>
      </c>
      <c r="AY618" s="193" t="s">
        <v>114</v>
      </c>
      <c r="BK618" s="195">
        <f>SUM(BK619:BK621)</f>
        <v>0</v>
      </c>
    </row>
    <row r="619" s="2" customFormat="1" ht="16.5" customHeight="1">
      <c r="A619" s="39"/>
      <c r="B619" s="40"/>
      <c r="C619" s="198" t="s">
        <v>639</v>
      </c>
      <c r="D619" s="198" t="s">
        <v>117</v>
      </c>
      <c r="E619" s="199" t="s">
        <v>640</v>
      </c>
      <c r="F619" s="200" t="s">
        <v>641</v>
      </c>
      <c r="G619" s="201" t="s">
        <v>357</v>
      </c>
      <c r="H619" s="259"/>
      <c r="I619" s="203"/>
      <c r="J619" s="204">
        <f>ROUND(I619*H619,2)</f>
        <v>0</v>
      </c>
      <c r="K619" s="200" t="s">
        <v>19</v>
      </c>
      <c r="L619" s="45"/>
      <c r="M619" s="205" t="s">
        <v>19</v>
      </c>
      <c r="N619" s="206" t="s">
        <v>42</v>
      </c>
      <c r="O619" s="85"/>
      <c r="P619" s="207">
        <f>O619*H619</f>
        <v>0</v>
      </c>
      <c r="Q619" s="207">
        <v>0</v>
      </c>
      <c r="R619" s="207">
        <f>Q619*H619</f>
        <v>0</v>
      </c>
      <c r="S619" s="207">
        <v>0</v>
      </c>
      <c r="T619" s="208">
        <f>S619*H619</f>
        <v>0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09" t="s">
        <v>122</v>
      </c>
      <c r="AT619" s="209" t="s">
        <v>117</v>
      </c>
      <c r="AU619" s="209" t="s">
        <v>76</v>
      </c>
      <c r="AY619" s="18" t="s">
        <v>114</v>
      </c>
      <c r="BE619" s="210">
        <f>IF(N619="základní",J619,0)</f>
        <v>0</v>
      </c>
      <c r="BF619" s="210">
        <f>IF(N619="snížená",J619,0)</f>
        <v>0</v>
      </c>
      <c r="BG619" s="210">
        <f>IF(N619="zákl. přenesená",J619,0)</f>
        <v>0</v>
      </c>
      <c r="BH619" s="210">
        <f>IF(N619="sníž. přenesená",J619,0)</f>
        <v>0</v>
      </c>
      <c r="BI619" s="210">
        <f>IF(N619="nulová",J619,0)</f>
        <v>0</v>
      </c>
      <c r="BJ619" s="18" t="s">
        <v>76</v>
      </c>
      <c r="BK619" s="210">
        <f>ROUND(I619*H619,2)</f>
        <v>0</v>
      </c>
      <c r="BL619" s="18" t="s">
        <v>122</v>
      </c>
      <c r="BM619" s="209" t="s">
        <v>642</v>
      </c>
    </row>
    <row r="620" s="2" customFormat="1" ht="16.5" customHeight="1">
      <c r="A620" s="39"/>
      <c r="B620" s="40"/>
      <c r="C620" s="198" t="s">
        <v>643</v>
      </c>
      <c r="D620" s="198" t="s">
        <v>117</v>
      </c>
      <c r="E620" s="199" t="s">
        <v>644</v>
      </c>
      <c r="F620" s="200" t="s">
        <v>645</v>
      </c>
      <c r="G620" s="201" t="s">
        <v>357</v>
      </c>
      <c r="H620" s="259"/>
      <c r="I620" s="203"/>
      <c r="J620" s="204">
        <f>ROUND(I620*H620,2)</f>
        <v>0</v>
      </c>
      <c r="K620" s="200" t="s">
        <v>19</v>
      </c>
      <c r="L620" s="45"/>
      <c r="M620" s="205" t="s">
        <v>19</v>
      </c>
      <c r="N620" s="206" t="s">
        <v>42</v>
      </c>
      <c r="O620" s="85"/>
      <c r="P620" s="207">
        <f>O620*H620</f>
        <v>0</v>
      </c>
      <c r="Q620" s="207">
        <v>0</v>
      </c>
      <c r="R620" s="207">
        <f>Q620*H620</f>
        <v>0</v>
      </c>
      <c r="S620" s="207">
        <v>0</v>
      </c>
      <c r="T620" s="208">
        <f>S620*H620</f>
        <v>0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09" t="s">
        <v>122</v>
      </c>
      <c r="AT620" s="209" t="s">
        <v>117</v>
      </c>
      <c r="AU620" s="209" t="s">
        <v>76</v>
      </c>
      <c r="AY620" s="18" t="s">
        <v>114</v>
      </c>
      <c r="BE620" s="210">
        <f>IF(N620="základní",J620,0)</f>
        <v>0</v>
      </c>
      <c r="BF620" s="210">
        <f>IF(N620="snížená",J620,0)</f>
        <v>0</v>
      </c>
      <c r="BG620" s="210">
        <f>IF(N620="zákl. přenesená",J620,0)</f>
        <v>0</v>
      </c>
      <c r="BH620" s="210">
        <f>IF(N620="sníž. přenesená",J620,0)</f>
        <v>0</v>
      </c>
      <c r="BI620" s="210">
        <f>IF(N620="nulová",J620,0)</f>
        <v>0</v>
      </c>
      <c r="BJ620" s="18" t="s">
        <v>76</v>
      </c>
      <c r="BK620" s="210">
        <f>ROUND(I620*H620,2)</f>
        <v>0</v>
      </c>
      <c r="BL620" s="18" t="s">
        <v>122</v>
      </c>
      <c r="BM620" s="209" t="s">
        <v>646</v>
      </c>
    </row>
    <row r="621" s="2" customFormat="1" ht="16.5" customHeight="1">
      <c r="A621" s="39"/>
      <c r="B621" s="40"/>
      <c r="C621" s="198" t="s">
        <v>647</v>
      </c>
      <c r="D621" s="198" t="s">
        <v>117</v>
      </c>
      <c r="E621" s="199" t="s">
        <v>648</v>
      </c>
      <c r="F621" s="200" t="s">
        <v>649</v>
      </c>
      <c r="G621" s="201" t="s">
        <v>650</v>
      </c>
      <c r="H621" s="202">
        <v>1</v>
      </c>
      <c r="I621" s="203"/>
      <c r="J621" s="204">
        <f>ROUND(I621*H621,2)</f>
        <v>0</v>
      </c>
      <c r="K621" s="200" t="s">
        <v>19</v>
      </c>
      <c r="L621" s="45"/>
      <c r="M621" s="261" t="s">
        <v>19</v>
      </c>
      <c r="N621" s="262" t="s">
        <v>42</v>
      </c>
      <c r="O621" s="263"/>
      <c r="P621" s="264">
        <f>O621*H621</f>
        <v>0</v>
      </c>
      <c r="Q621" s="264">
        <v>0</v>
      </c>
      <c r="R621" s="264">
        <f>Q621*H621</f>
        <v>0</v>
      </c>
      <c r="S621" s="264">
        <v>0</v>
      </c>
      <c r="T621" s="265">
        <f>S621*H621</f>
        <v>0</v>
      </c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R621" s="209" t="s">
        <v>122</v>
      </c>
      <c r="AT621" s="209" t="s">
        <v>117</v>
      </c>
      <c r="AU621" s="209" t="s">
        <v>76</v>
      </c>
      <c r="AY621" s="18" t="s">
        <v>114</v>
      </c>
      <c r="BE621" s="210">
        <f>IF(N621="základní",J621,0)</f>
        <v>0</v>
      </c>
      <c r="BF621" s="210">
        <f>IF(N621="snížená",J621,0)</f>
        <v>0</v>
      </c>
      <c r="BG621" s="210">
        <f>IF(N621="zákl. přenesená",J621,0)</f>
        <v>0</v>
      </c>
      <c r="BH621" s="210">
        <f>IF(N621="sníž. přenesená",J621,0)</f>
        <v>0</v>
      </c>
      <c r="BI621" s="210">
        <f>IF(N621="nulová",J621,0)</f>
        <v>0</v>
      </c>
      <c r="BJ621" s="18" t="s">
        <v>76</v>
      </c>
      <c r="BK621" s="210">
        <f>ROUND(I621*H621,2)</f>
        <v>0</v>
      </c>
      <c r="BL621" s="18" t="s">
        <v>122</v>
      </c>
      <c r="BM621" s="209" t="s">
        <v>651</v>
      </c>
    </row>
    <row r="622" s="2" customFormat="1" ht="6.96" customHeight="1">
      <c r="A622" s="39"/>
      <c r="B622" s="60"/>
      <c r="C622" s="61"/>
      <c r="D622" s="61"/>
      <c r="E622" s="61"/>
      <c r="F622" s="61"/>
      <c r="G622" s="61"/>
      <c r="H622" s="61"/>
      <c r="I622" s="61"/>
      <c r="J622" s="61"/>
      <c r="K622" s="61"/>
      <c r="L622" s="45"/>
      <c r="M622" s="39"/>
      <c r="O622" s="39"/>
      <c r="P622" s="39"/>
      <c r="Q622" s="39"/>
      <c r="R622" s="39"/>
      <c r="S622" s="39"/>
      <c r="T622" s="39"/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</row>
  </sheetData>
  <sheetProtection sheet="1" autoFilter="0" formatColumns="0" formatRows="0" objects="1" scenarios="1" spinCount="100000" saltValue="LLvvV7m6HHK37u1/0tTI78G6iX6+5qdQj+Nbes6KTyaOa5TPkWhrh+ku0IzTIl8UF90GgEX8ZkxJjgkXNWOERg==" hashValue="3Anc2+ITgI7r1c1l6QLBFje+aUZYR/YzSzxA4k0uJe2c0pMtW4hOE3RiDZY6gkVimXgp/oF+9ItKCBc++2OPww==" algorithmName="SHA-512" password="CC35"/>
  <autoFilter ref="C87:K621"/>
  <mergeCells count="6">
    <mergeCell ref="E7:H7"/>
    <mergeCell ref="E16:H16"/>
    <mergeCell ref="E25:H25"/>
    <mergeCell ref="E46:H46"/>
    <mergeCell ref="E80:H80"/>
    <mergeCell ref="L2:V2"/>
  </mergeCells>
  <hyperlinks>
    <hyperlink ref="F92" r:id="rId1" display="https://podminky.urs.cz/item/CS_URS_2023_01/612325302"/>
    <hyperlink ref="F97" r:id="rId2" display="https://podminky.urs.cz/item/CS_URS_2023_01/622131121"/>
    <hyperlink ref="F103" r:id="rId3" display="https://podminky.urs.cz/item/CS_URS_2023_01/622143004"/>
    <hyperlink ref="F113" r:id="rId4" display="https://podminky.urs.cz/item/CS_URS_2023_01/622151011"/>
    <hyperlink ref="F119" r:id="rId5" display="https://podminky.urs.cz/item/CS_URS_2023_01/622212051"/>
    <hyperlink ref="F130" r:id="rId6" display="https://podminky.urs.cz/item/CS_URS_2023_01/622252002"/>
    <hyperlink ref="F154" r:id="rId7" display="https://podminky.urs.cz/item/CS_URS_2023_01/622321111"/>
    <hyperlink ref="F160" r:id="rId8" display="https://podminky.urs.cz/item/CS_URS_2023_01/622531022"/>
    <hyperlink ref="F166" r:id="rId9" display="https://podminky.urs.cz/item/CS_URS_2023_01/629991012"/>
    <hyperlink ref="F176" r:id="rId10" display="https://podminky.urs.cz/item/CS_URS_2023_01/632451441"/>
    <hyperlink ref="F184" r:id="rId11" display="https://podminky.urs.cz/item/CS_URS_2023_01/941211111"/>
    <hyperlink ref="F188" r:id="rId12" display="https://podminky.urs.cz/item/CS_URS_2023_01/941211211"/>
    <hyperlink ref="F192" r:id="rId13" display="https://podminky.urs.cz/item/CS_URS_2023_01/941211811"/>
    <hyperlink ref="F196" r:id="rId14" display="https://podminky.urs.cz/item/CS_URS_2023_01/944611111"/>
    <hyperlink ref="F200" r:id="rId15" display="https://podminky.urs.cz/item/CS_URS_2023_01/944611211"/>
    <hyperlink ref="F204" r:id="rId16" display="https://podminky.urs.cz/item/CS_URS_2023_01/944611811"/>
    <hyperlink ref="F208" r:id="rId17" display="https://podminky.urs.cz/item/CS_URS_2023_01/949101111"/>
    <hyperlink ref="F220" r:id="rId18" display="https://podminky.urs.cz/item/CS_URS_2023_01/968082017"/>
    <hyperlink ref="F239" r:id="rId19" display="https://podminky.urs.cz/item/CS_URS_2023_01/978036191"/>
    <hyperlink ref="F246" r:id="rId20" display="https://podminky.urs.cz/item/CS_URS_2023_01/997013212"/>
    <hyperlink ref="F248" r:id="rId21" display="https://podminky.urs.cz/item/CS_URS_2023_01/997013501"/>
    <hyperlink ref="F250" r:id="rId22" display="https://podminky.urs.cz/item/CS_URS_2023_01/997013509"/>
    <hyperlink ref="F254" r:id="rId23" display="https://podminky.urs.cz/item/CS_URS_2023_01/997013631"/>
    <hyperlink ref="F257" r:id="rId24" display="https://podminky.urs.cz/item/CS_URS_2023_01/998018002"/>
    <hyperlink ref="F261" r:id="rId25" display="https://podminky.urs.cz/item/CS_URS_2023_01/763131431"/>
    <hyperlink ref="F275" r:id="rId26" display="https://podminky.urs.cz/item/CS_URS_2023_01/763131712"/>
    <hyperlink ref="F289" r:id="rId27" display="https://podminky.urs.cz/item/CS_URS_2023_01/763131714"/>
    <hyperlink ref="F303" r:id="rId28" display="https://podminky.urs.cz/item/CS_URS_2023_01/763131771"/>
    <hyperlink ref="F317" r:id="rId29" display="https://podminky.urs.cz/item/CS_URS_2023_01/998763402"/>
    <hyperlink ref="F320" r:id="rId30" display="https://podminky.urs.cz/item/CS_URS_2023_01/764002851"/>
    <hyperlink ref="F329" r:id="rId31" display="https://podminky.urs.cz/item/CS_URS_2023_01/998764202"/>
    <hyperlink ref="F332" r:id="rId32" display="https://podminky.urs.cz/item/CS_URS_2023_01/766441811"/>
    <hyperlink ref="F462" r:id="rId33" display="https://podminky.urs.cz/item/CS_URS_2023_01/766694116"/>
    <hyperlink ref="F486" r:id="rId34" display="https://podminky.urs.cz/item/CS_URS_2023_01/998766202"/>
    <hyperlink ref="F489" r:id="rId35" display="https://podminky.urs.cz/item/CS_URS_2023_01/767428101"/>
    <hyperlink ref="F500" r:id="rId36" display="https://podminky.urs.cz/item/CS_URS_2023_01/767627306"/>
    <hyperlink ref="F505" r:id="rId37" display="https://podminky.urs.cz/item/CS_URS_2023_01/767627307"/>
    <hyperlink ref="F510" r:id="rId38" display="https://podminky.urs.cz/item/CS_URS_2023_01/767640114"/>
    <hyperlink ref="F528" r:id="rId39" display="https://podminky.urs.cz/item/CS_URS_2023_01/767649191"/>
    <hyperlink ref="F537" r:id="rId40" display="https://podminky.urs.cz/item/CS_URS_2023_01/998767202"/>
    <hyperlink ref="F540" r:id="rId41" display="https://podminky.urs.cz/item/CS_URS_2023_01/771574263"/>
    <hyperlink ref="F552" r:id="rId42" display="https://podminky.urs.cz/item/CS_URS_2023_01/771577111"/>
    <hyperlink ref="F558" r:id="rId43" display="https://podminky.urs.cz/item/CS_URS_2023_01/998771202"/>
    <hyperlink ref="F561" r:id="rId44" display="https://podminky.urs.cz/item/CS_URS_2023_01/776121112"/>
    <hyperlink ref="F567" r:id="rId45" display="https://podminky.urs.cz/item/CS_URS_2023_01/776221111"/>
    <hyperlink ref="F579" r:id="rId46" display="https://podminky.urs.cz/item/CS_URS_2023_01/998776202"/>
    <hyperlink ref="F582" r:id="rId47" display="https://podminky.urs.cz/item/CS_URS_2023_01/784171101"/>
    <hyperlink ref="F610" r:id="rId48" display="https://podminky.urs.cz/item/CS_URS_2023_01/78421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6" customWidth="1"/>
    <col min="2" max="2" width="1.667969" style="266" customWidth="1"/>
    <col min="3" max="4" width="5" style="266" customWidth="1"/>
    <col min="5" max="5" width="11.66016" style="266" customWidth="1"/>
    <col min="6" max="6" width="9.160156" style="266" customWidth="1"/>
    <col min="7" max="7" width="5" style="266" customWidth="1"/>
    <col min="8" max="8" width="77.83203" style="266" customWidth="1"/>
    <col min="9" max="10" width="20" style="266" customWidth="1"/>
    <col min="11" max="11" width="1.667969" style="266" customWidth="1"/>
  </cols>
  <sheetData>
    <row r="1" s="1" customFormat="1" ht="37.5" customHeight="1"/>
    <row r="2" s="1" customFormat="1" ht="7.5" customHeight="1">
      <c r="B2" s="267"/>
      <c r="C2" s="268"/>
      <c r="D2" s="268"/>
      <c r="E2" s="268"/>
      <c r="F2" s="268"/>
      <c r="G2" s="268"/>
      <c r="H2" s="268"/>
      <c r="I2" s="268"/>
      <c r="J2" s="268"/>
      <c r="K2" s="269"/>
    </row>
    <row r="3" s="16" customFormat="1" ht="45" customHeight="1">
      <c r="B3" s="270"/>
      <c r="C3" s="271" t="s">
        <v>652</v>
      </c>
      <c r="D3" s="271"/>
      <c r="E3" s="271"/>
      <c r="F3" s="271"/>
      <c r="G3" s="271"/>
      <c r="H3" s="271"/>
      <c r="I3" s="271"/>
      <c r="J3" s="271"/>
      <c r="K3" s="272"/>
    </row>
    <row r="4" s="1" customFormat="1" ht="25.5" customHeight="1">
      <c r="B4" s="273"/>
      <c r="C4" s="274" t="s">
        <v>653</v>
      </c>
      <c r="D4" s="274"/>
      <c r="E4" s="274"/>
      <c r="F4" s="274"/>
      <c r="G4" s="274"/>
      <c r="H4" s="274"/>
      <c r="I4" s="274"/>
      <c r="J4" s="274"/>
      <c r="K4" s="275"/>
    </row>
    <row r="5" s="1" customFormat="1" ht="5.25" customHeight="1">
      <c r="B5" s="273"/>
      <c r="C5" s="276"/>
      <c r="D5" s="276"/>
      <c r="E5" s="276"/>
      <c r="F5" s="276"/>
      <c r="G5" s="276"/>
      <c r="H5" s="276"/>
      <c r="I5" s="276"/>
      <c r="J5" s="276"/>
      <c r="K5" s="275"/>
    </row>
    <row r="6" s="1" customFormat="1" ht="15" customHeight="1">
      <c r="B6" s="273"/>
      <c r="C6" s="277" t="s">
        <v>654</v>
      </c>
      <c r="D6" s="277"/>
      <c r="E6" s="277"/>
      <c r="F6" s="277"/>
      <c r="G6" s="277"/>
      <c r="H6" s="277"/>
      <c r="I6" s="277"/>
      <c r="J6" s="277"/>
      <c r="K6" s="275"/>
    </row>
    <row r="7" s="1" customFormat="1" ht="15" customHeight="1">
      <c r="B7" s="278"/>
      <c r="C7" s="277" t="s">
        <v>655</v>
      </c>
      <c r="D7" s="277"/>
      <c r="E7" s="277"/>
      <c r="F7" s="277"/>
      <c r="G7" s="277"/>
      <c r="H7" s="277"/>
      <c r="I7" s="277"/>
      <c r="J7" s="277"/>
      <c r="K7" s="275"/>
    </row>
    <row r="8" s="1" customFormat="1" ht="12.75" customHeight="1">
      <c r="B8" s="278"/>
      <c r="C8" s="277"/>
      <c r="D8" s="277"/>
      <c r="E8" s="277"/>
      <c r="F8" s="277"/>
      <c r="G8" s="277"/>
      <c r="H8" s="277"/>
      <c r="I8" s="277"/>
      <c r="J8" s="277"/>
      <c r="K8" s="275"/>
    </row>
    <row r="9" s="1" customFormat="1" ht="15" customHeight="1">
      <c r="B9" s="278"/>
      <c r="C9" s="277" t="s">
        <v>656</v>
      </c>
      <c r="D9" s="277"/>
      <c r="E9" s="277"/>
      <c r="F9" s="277"/>
      <c r="G9" s="277"/>
      <c r="H9" s="277"/>
      <c r="I9" s="277"/>
      <c r="J9" s="277"/>
      <c r="K9" s="275"/>
    </row>
    <row r="10" s="1" customFormat="1" ht="15" customHeight="1">
      <c r="B10" s="278"/>
      <c r="C10" s="277"/>
      <c r="D10" s="277" t="s">
        <v>657</v>
      </c>
      <c r="E10" s="277"/>
      <c r="F10" s="277"/>
      <c r="G10" s="277"/>
      <c r="H10" s="277"/>
      <c r="I10" s="277"/>
      <c r="J10" s="277"/>
      <c r="K10" s="275"/>
    </row>
    <row r="11" s="1" customFormat="1" ht="15" customHeight="1">
      <c r="B11" s="278"/>
      <c r="C11" s="279"/>
      <c r="D11" s="277" t="s">
        <v>658</v>
      </c>
      <c r="E11" s="277"/>
      <c r="F11" s="277"/>
      <c r="G11" s="277"/>
      <c r="H11" s="277"/>
      <c r="I11" s="277"/>
      <c r="J11" s="277"/>
      <c r="K11" s="275"/>
    </row>
    <row r="12" s="1" customFormat="1" ht="15" customHeight="1">
      <c r="B12" s="278"/>
      <c r="C12" s="279"/>
      <c r="D12" s="277"/>
      <c r="E12" s="277"/>
      <c r="F12" s="277"/>
      <c r="G12" s="277"/>
      <c r="H12" s="277"/>
      <c r="I12" s="277"/>
      <c r="J12" s="277"/>
      <c r="K12" s="275"/>
    </row>
    <row r="13" s="1" customFormat="1" ht="15" customHeight="1">
      <c r="B13" s="278"/>
      <c r="C13" s="279"/>
      <c r="D13" s="280" t="s">
        <v>659</v>
      </c>
      <c r="E13" s="277"/>
      <c r="F13" s="277"/>
      <c r="G13" s="277"/>
      <c r="H13" s="277"/>
      <c r="I13" s="277"/>
      <c r="J13" s="277"/>
      <c r="K13" s="275"/>
    </row>
    <row r="14" s="1" customFormat="1" ht="12.75" customHeight="1">
      <c r="B14" s="278"/>
      <c r="C14" s="279"/>
      <c r="D14" s="279"/>
      <c r="E14" s="279"/>
      <c r="F14" s="279"/>
      <c r="G14" s="279"/>
      <c r="H14" s="279"/>
      <c r="I14" s="279"/>
      <c r="J14" s="279"/>
      <c r="K14" s="275"/>
    </row>
    <row r="15" s="1" customFormat="1" ht="15" customHeight="1">
      <c r="B15" s="278"/>
      <c r="C15" s="279"/>
      <c r="D15" s="277" t="s">
        <v>660</v>
      </c>
      <c r="E15" s="277"/>
      <c r="F15" s="277"/>
      <c r="G15" s="277"/>
      <c r="H15" s="277"/>
      <c r="I15" s="277"/>
      <c r="J15" s="277"/>
      <c r="K15" s="275"/>
    </row>
    <row r="16" s="1" customFormat="1" ht="15" customHeight="1">
      <c r="B16" s="278"/>
      <c r="C16" s="279"/>
      <c r="D16" s="277" t="s">
        <v>661</v>
      </c>
      <c r="E16" s="277"/>
      <c r="F16" s="277"/>
      <c r="G16" s="277"/>
      <c r="H16" s="277"/>
      <c r="I16" s="277"/>
      <c r="J16" s="277"/>
      <c r="K16" s="275"/>
    </row>
    <row r="17" s="1" customFormat="1" ht="15" customHeight="1">
      <c r="B17" s="278"/>
      <c r="C17" s="279"/>
      <c r="D17" s="277" t="s">
        <v>662</v>
      </c>
      <c r="E17" s="277"/>
      <c r="F17" s="277"/>
      <c r="G17" s="277"/>
      <c r="H17" s="277"/>
      <c r="I17" s="277"/>
      <c r="J17" s="277"/>
      <c r="K17" s="275"/>
    </row>
    <row r="18" s="1" customFormat="1" ht="15" customHeight="1">
      <c r="B18" s="278"/>
      <c r="C18" s="279"/>
      <c r="D18" s="279"/>
      <c r="E18" s="281" t="s">
        <v>75</v>
      </c>
      <c r="F18" s="277" t="s">
        <v>663</v>
      </c>
      <c r="G18" s="277"/>
      <c r="H18" s="277"/>
      <c r="I18" s="277"/>
      <c r="J18" s="277"/>
      <c r="K18" s="275"/>
    </row>
    <row r="19" s="1" customFormat="1" ht="15" customHeight="1">
      <c r="B19" s="278"/>
      <c r="C19" s="279"/>
      <c r="D19" s="279"/>
      <c r="E19" s="281" t="s">
        <v>664</v>
      </c>
      <c r="F19" s="277" t="s">
        <v>665</v>
      </c>
      <c r="G19" s="277"/>
      <c r="H19" s="277"/>
      <c r="I19" s="277"/>
      <c r="J19" s="277"/>
      <c r="K19" s="275"/>
    </row>
    <row r="20" s="1" customFormat="1" ht="15" customHeight="1">
      <c r="B20" s="278"/>
      <c r="C20" s="279"/>
      <c r="D20" s="279"/>
      <c r="E20" s="281" t="s">
        <v>666</v>
      </c>
      <c r="F20" s="277" t="s">
        <v>667</v>
      </c>
      <c r="G20" s="277"/>
      <c r="H20" s="277"/>
      <c r="I20" s="277"/>
      <c r="J20" s="277"/>
      <c r="K20" s="275"/>
    </row>
    <row r="21" s="1" customFormat="1" ht="15" customHeight="1">
      <c r="B21" s="278"/>
      <c r="C21" s="279"/>
      <c r="D21" s="279"/>
      <c r="E21" s="281" t="s">
        <v>668</v>
      </c>
      <c r="F21" s="277" t="s">
        <v>669</v>
      </c>
      <c r="G21" s="277"/>
      <c r="H21" s="277"/>
      <c r="I21" s="277"/>
      <c r="J21" s="277"/>
      <c r="K21" s="275"/>
    </row>
    <row r="22" s="1" customFormat="1" ht="15" customHeight="1">
      <c r="B22" s="278"/>
      <c r="C22" s="279"/>
      <c r="D22" s="279"/>
      <c r="E22" s="281" t="s">
        <v>629</v>
      </c>
      <c r="F22" s="277" t="s">
        <v>630</v>
      </c>
      <c r="G22" s="277"/>
      <c r="H22" s="277"/>
      <c r="I22" s="277"/>
      <c r="J22" s="277"/>
      <c r="K22" s="275"/>
    </row>
    <row r="23" s="1" customFormat="1" ht="15" customHeight="1">
      <c r="B23" s="278"/>
      <c r="C23" s="279"/>
      <c r="D23" s="279"/>
      <c r="E23" s="281" t="s">
        <v>670</v>
      </c>
      <c r="F23" s="277" t="s">
        <v>671</v>
      </c>
      <c r="G23" s="277"/>
      <c r="H23" s="277"/>
      <c r="I23" s="277"/>
      <c r="J23" s="277"/>
      <c r="K23" s="275"/>
    </row>
    <row r="24" s="1" customFormat="1" ht="12.75" customHeight="1">
      <c r="B24" s="278"/>
      <c r="C24" s="279"/>
      <c r="D24" s="279"/>
      <c r="E24" s="279"/>
      <c r="F24" s="279"/>
      <c r="G24" s="279"/>
      <c r="H24" s="279"/>
      <c r="I24" s="279"/>
      <c r="J24" s="279"/>
      <c r="K24" s="275"/>
    </row>
    <row r="25" s="1" customFormat="1" ht="15" customHeight="1">
      <c r="B25" s="278"/>
      <c r="C25" s="277" t="s">
        <v>672</v>
      </c>
      <c r="D25" s="277"/>
      <c r="E25" s="277"/>
      <c r="F25" s="277"/>
      <c r="G25" s="277"/>
      <c r="H25" s="277"/>
      <c r="I25" s="277"/>
      <c r="J25" s="277"/>
      <c r="K25" s="275"/>
    </row>
    <row r="26" s="1" customFormat="1" ht="15" customHeight="1">
      <c r="B26" s="278"/>
      <c r="C26" s="277" t="s">
        <v>673</v>
      </c>
      <c r="D26" s="277"/>
      <c r="E26" s="277"/>
      <c r="F26" s="277"/>
      <c r="G26" s="277"/>
      <c r="H26" s="277"/>
      <c r="I26" s="277"/>
      <c r="J26" s="277"/>
      <c r="K26" s="275"/>
    </row>
    <row r="27" s="1" customFormat="1" ht="15" customHeight="1">
      <c r="B27" s="278"/>
      <c r="C27" s="277"/>
      <c r="D27" s="277" t="s">
        <v>674</v>
      </c>
      <c r="E27" s="277"/>
      <c r="F27" s="277"/>
      <c r="G27" s="277"/>
      <c r="H27" s="277"/>
      <c r="I27" s="277"/>
      <c r="J27" s="277"/>
      <c r="K27" s="275"/>
    </row>
    <row r="28" s="1" customFormat="1" ht="15" customHeight="1">
      <c r="B28" s="278"/>
      <c r="C28" s="279"/>
      <c r="D28" s="277" t="s">
        <v>675</v>
      </c>
      <c r="E28" s="277"/>
      <c r="F28" s="277"/>
      <c r="G28" s="277"/>
      <c r="H28" s="277"/>
      <c r="I28" s="277"/>
      <c r="J28" s="277"/>
      <c r="K28" s="275"/>
    </row>
    <row r="29" s="1" customFormat="1" ht="12.75" customHeight="1">
      <c r="B29" s="278"/>
      <c r="C29" s="279"/>
      <c r="D29" s="279"/>
      <c r="E29" s="279"/>
      <c r="F29" s="279"/>
      <c r="G29" s="279"/>
      <c r="H29" s="279"/>
      <c r="I29" s="279"/>
      <c r="J29" s="279"/>
      <c r="K29" s="275"/>
    </row>
    <row r="30" s="1" customFormat="1" ht="15" customHeight="1">
      <c r="B30" s="278"/>
      <c r="C30" s="279"/>
      <c r="D30" s="277" t="s">
        <v>676</v>
      </c>
      <c r="E30" s="277"/>
      <c r="F30" s="277"/>
      <c r="G30" s="277"/>
      <c r="H30" s="277"/>
      <c r="I30" s="277"/>
      <c r="J30" s="277"/>
      <c r="K30" s="275"/>
    </row>
    <row r="31" s="1" customFormat="1" ht="15" customHeight="1">
      <c r="B31" s="278"/>
      <c r="C31" s="279"/>
      <c r="D31" s="277" t="s">
        <v>677</v>
      </c>
      <c r="E31" s="277"/>
      <c r="F31" s="277"/>
      <c r="G31" s="277"/>
      <c r="H31" s="277"/>
      <c r="I31" s="277"/>
      <c r="J31" s="277"/>
      <c r="K31" s="275"/>
    </row>
    <row r="32" s="1" customFormat="1" ht="12.75" customHeight="1">
      <c r="B32" s="278"/>
      <c r="C32" s="279"/>
      <c r="D32" s="279"/>
      <c r="E32" s="279"/>
      <c r="F32" s="279"/>
      <c r="G32" s="279"/>
      <c r="H32" s="279"/>
      <c r="I32" s="279"/>
      <c r="J32" s="279"/>
      <c r="K32" s="275"/>
    </row>
    <row r="33" s="1" customFormat="1" ht="15" customHeight="1">
      <c r="B33" s="278"/>
      <c r="C33" s="279"/>
      <c r="D33" s="277" t="s">
        <v>678</v>
      </c>
      <c r="E33" s="277"/>
      <c r="F33" s="277"/>
      <c r="G33" s="277"/>
      <c r="H33" s="277"/>
      <c r="I33" s="277"/>
      <c r="J33" s="277"/>
      <c r="K33" s="275"/>
    </row>
    <row r="34" s="1" customFormat="1" ht="15" customHeight="1">
      <c r="B34" s="278"/>
      <c r="C34" s="279"/>
      <c r="D34" s="277" t="s">
        <v>679</v>
      </c>
      <c r="E34" s="277"/>
      <c r="F34" s="277"/>
      <c r="G34" s="277"/>
      <c r="H34" s="277"/>
      <c r="I34" s="277"/>
      <c r="J34" s="277"/>
      <c r="K34" s="275"/>
    </row>
    <row r="35" s="1" customFormat="1" ht="15" customHeight="1">
      <c r="B35" s="278"/>
      <c r="C35" s="279"/>
      <c r="D35" s="277" t="s">
        <v>680</v>
      </c>
      <c r="E35" s="277"/>
      <c r="F35" s="277"/>
      <c r="G35" s="277"/>
      <c r="H35" s="277"/>
      <c r="I35" s="277"/>
      <c r="J35" s="277"/>
      <c r="K35" s="275"/>
    </row>
    <row r="36" s="1" customFormat="1" ht="15" customHeight="1">
      <c r="B36" s="278"/>
      <c r="C36" s="279"/>
      <c r="D36" s="277"/>
      <c r="E36" s="280" t="s">
        <v>100</v>
      </c>
      <c r="F36" s="277"/>
      <c r="G36" s="277" t="s">
        <v>681</v>
      </c>
      <c r="H36" s="277"/>
      <c r="I36" s="277"/>
      <c r="J36" s="277"/>
      <c r="K36" s="275"/>
    </row>
    <row r="37" s="1" customFormat="1" ht="30.75" customHeight="1">
      <c r="B37" s="278"/>
      <c r="C37" s="279"/>
      <c r="D37" s="277"/>
      <c r="E37" s="280" t="s">
        <v>682</v>
      </c>
      <c r="F37" s="277"/>
      <c r="G37" s="277" t="s">
        <v>683</v>
      </c>
      <c r="H37" s="277"/>
      <c r="I37" s="277"/>
      <c r="J37" s="277"/>
      <c r="K37" s="275"/>
    </row>
    <row r="38" s="1" customFormat="1" ht="15" customHeight="1">
      <c r="B38" s="278"/>
      <c r="C38" s="279"/>
      <c r="D38" s="277"/>
      <c r="E38" s="280" t="s">
        <v>52</v>
      </c>
      <c r="F38" s="277"/>
      <c r="G38" s="277" t="s">
        <v>684</v>
      </c>
      <c r="H38" s="277"/>
      <c r="I38" s="277"/>
      <c r="J38" s="277"/>
      <c r="K38" s="275"/>
    </row>
    <row r="39" s="1" customFormat="1" ht="15" customHeight="1">
      <c r="B39" s="278"/>
      <c r="C39" s="279"/>
      <c r="D39" s="277"/>
      <c r="E39" s="280" t="s">
        <v>53</v>
      </c>
      <c r="F39" s="277"/>
      <c r="G39" s="277" t="s">
        <v>685</v>
      </c>
      <c r="H39" s="277"/>
      <c r="I39" s="277"/>
      <c r="J39" s="277"/>
      <c r="K39" s="275"/>
    </row>
    <row r="40" s="1" customFormat="1" ht="15" customHeight="1">
      <c r="B40" s="278"/>
      <c r="C40" s="279"/>
      <c r="D40" s="277"/>
      <c r="E40" s="280" t="s">
        <v>101</v>
      </c>
      <c r="F40" s="277"/>
      <c r="G40" s="277" t="s">
        <v>686</v>
      </c>
      <c r="H40" s="277"/>
      <c r="I40" s="277"/>
      <c r="J40" s="277"/>
      <c r="K40" s="275"/>
    </row>
    <row r="41" s="1" customFormat="1" ht="15" customHeight="1">
      <c r="B41" s="278"/>
      <c r="C41" s="279"/>
      <c r="D41" s="277"/>
      <c r="E41" s="280" t="s">
        <v>102</v>
      </c>
      <c r="F41" s="277"/>
      <c r="G41" s="277" t="s">
        <v>687</v>
      </c>
      <c r="H41" s="277"/>
      <c r="I41" s="277"/>
      <c r="J41" s="277"/>
      <c r="K41" s="275"/>
    </row>
    <row r="42" s="1" customFormat="1" ht="15" customHeight="1">
      <c r="B42" s="278"/>
      <c r="C42" s="279"/>
      <c r="D42" s="277"/>
      <c r="E42" s="280" t="s">
        <v>688</v>
      </c>
      <c r="F42" s="277"/>
      <c r="G42" s="277" t="s">
        <v>689</v>
      </c>
      <c r="H42" s="277"/>
      <c r="I42" s="277"/>
      <c r="J42" s="277"/>
      <c r="K42" s="275"/>
    </row>
    <row r="43" s="1" customFormat="1" ht="15" customHeight="1">
      <c r="B43" s="278"/>
      <c r="C43" s="279"/>
      <c r="D43" s="277"/>
      <c r="E43" s="280"/>
      <c r="F43" s="277"/>
      <c r="G43" s="277" t="s">
        <v>690</v>
      </c>
      <c r="H43" s="277"/>
      <c r="I43" s="277"/>
      <c r="J43" s="277"/>
      <c r="K43" s="275"/>
    </row>
    <row r="44" s="1" customFormat="1" ht="15" customHeight="1">
      <c r="B44" s="278"/>
      <c r="C44" s="279"/>
      <c r="D44" s="277"/>
      <c r="E44" s="280" t="s">
        <v>691</v>
      </c>
      <c r="F44" s="277"/>
      <c r="G44" s="277" t="s">
        <v>692</v>
      </c>
      <c r="H44" s="277"/>
      <c r="I44" s="277"/>
      <c r="J44" s="277"/>
      <c r="K44" s="275"/>
    </row>
    <row r="45" s="1" customFormat="1" ht="15" customHeight="1">
      <c r="B45" s="278"/>
      <c r="C45" s="279"/>
      <c r="D45" s="277"/>
      <c r="E45" s="280" t="s">
        <v>104</v>
      </c>
      <c r="F45" s="277"/>
      <c r="G45" s="277" t="s">
        <v>693</v>
      </c>
      <c r="H45" s="277"/>
      <c r="I45" s="277"/>
      <c r="J45" s="277"/>
      <c r="K45" s="275"/>
    </row>
    <row r="46" s="1" customFormat="1" ht="12.75" customHeight="1">
      <c r="B46" s="278"/>
      <c r="C46" s="279"/>
      <c r="D46" s="277"/>
      <c r="E46" s="277"/>
      <c r="F46" s="277"/>
      <c r="G46" s="277"/>
      <c r="H46" s="277"/>
      <c r="I46" s="277"/>
      <c r="J46" s="277"/>
      <c r="K46" s="275"/>
    </row>
    <row r="47" s="1" customFormat="1" ht="15" customHeight="1">
      <c r="B47" s="278"/>
      <c r="C47" s="279"/>
      <c r="D47" s="277" t="s">
        <v>694</v>
      </c>
      <c r="E47" s="277"/>
      <c r="F47" s="277"/>
      <c r="G47" s="277"/>
      <c r="H47" s="277"/>
      <c r="I47" s="277"/>
      <c r="J47" s="277"/>
      <c r="K47" s="275"/>
    </row>
    <row r="48" s="1" customFormat="1" ht="15" customHeight="1">
      <c r="B48" s="278"/>
      <c r="C48" s="279"/>
      <c r="D48" s="279"/>
      <c r="E48" s="277" t="s">
        <v>695</v>
      </c>
      <c r="F48" s="277"/>
      <c r="G48" s="277"/>
      <c r="H48" s="277"/>
      <c r="I48" s="277"/>
      <c r="J48" s="277"/>
      <c r="K48" s="275"/>
    </row>
    <row r="49" s="1" customFormat="1" ht="15" customHeight="1">
      <c r="B49" s="278"/>
      <c r="C49" s="279"/>
      <c r="D49" s="279"/>
      <c r="E49" s="277" t="s">
        <v>696</v>
      </c>
      <c r="F49" s="277"/>
      <c r="G49" s="277"/>
      <c r="H49" s="277"/>
      <c r="I49" s="277"/>
      <c r="J49" s="277"/>
      <c r="K49" s="275"/>
    </row>
    <row r="50" s="1" customFormat="1" ht="15" customHeight="1">
      <c r="B50" s="278"/>
      <c r="C50" s="279"/>
      <c r="D50" s="279"/>
      <c r="E50" s="277" t="s">
        <v>697</v>
      </c>
      <c r="F50" s="277"/>
      <c r="G50" s="277"/>
      <c r="H50" s="277"/>
      <c r="I50" s="277"/>
      <c r="J50" s="277"/>
      <c r="K50" s="275"/>
    </row>
    <row r="51" s="1" customFormat="1" ht="15" customHeight="1">
      <c r="B51" s="278"/>
      <c r="C51" s="279"/>
      <c r="D51" s="277" t="s">
        <v>698</v>
      </c>
      <c r="E51" s="277"/>
      <c r="F51" s="277"/>
      <c r="G51" s="277"/>
      <c r="H51" s="277"/>
      <c r="I51" s="277"/>
      <c r="J51" s="277"/>
      <c r="K51" s="275"/>
    </row>
    <row r="52" s="1" customFormat="1" ht="25.5" customHeight="1">
      <c r="B52" s="273"/>
      <c r="C52" s="274" t="s">
        <v>699</v>
      </c>
      <c r="D52" s="274"/>
      <c r="E52" s="274"/>
      <c r="F52" s="274"/>
      <c r="G52" s="274"/>
      <c r="H52" s="274"/>
      <c r="I52" s="274"/>
      <c r="J52" s="274"/>
      <c r="K52" s="275"/>
    </row>
    <row r="53" s="1" customFormat="1" ht="5.25" customHeight="1">
      <c r="B53" s="273"/>
      <c r="C53" s="276"/>
      <c r="D53" s="276"/>
      <c r="E53" s="276"/>
      <c r="F53" s="276"/>
      <c r="G53" s="276"/>
      <c r="H53" s="276"/>
      <c r="I53" s="276"/>
      <c r="J53" s="276"/>
      <c r="K53" s="275"/>
    </row>
    <row r="54" s="1" customFormat="1" ht="15" customHeight="1">
      <c r="B54" s="273"/>
      <c r="C54" s="277" t="s">
        <v>700</v>
      </c>
      <c r="D54" s="277"/>
      <c r="E54" s="277"/>
      <c r="F54" s="277"/>
      <c r="G54" s="277"/>
      <c r="H54" s="277"/>
      <c r="I54" s="277"/>
      <c r="J54" s="277"/>
      <c r="K54" s="275"/>
    </row>
    <row r="55" s="1" customFormat="1" ht="15" customHeight="1">
      <c r="B55" s="273"/>
      <c r="C55" s="277" t="s">
        <v>701</v>
      </c>
      <c r="D55" s="277"/>
      <c r="E55" s="277"/>
      <c r="F55" s="277"/>
      <c r="G55" s="277"/>
      <c r="H55" s="277"/>
      <c r="I55" s="277"/>
      <c r="J55" s="277"/>
      <c r="K55" s="275"/>
    </row>
    <row r="56" s="1" customFormat="1" ht="12.75" customHeight="1">
      <c r="B56" s="273"/>
      <c r="C56" s="277"/>
      <c r="D56" s="277"/>
      <c r="E56" s="277"/>
      <c r="F56" s="277"/>
      <c r="G56" s="277"/>
      <c r="H56" s="277"/>
      <c r="I56" s="277"/>
      <c r="J56" s="277"/>
      <c r="K56" s="275"/>
    </row>
    <row r="57" s="1" customFormat="1" ht="15" customHeight="1">
      <c r="B57" s="273"/>
      <c r="C57" s="277" t="s">
        <v>702</v>
      </c>
      <c r="D57" s="277"/>
      <c r="E57" s="277"/>
      <c r="F57" s="277"/>
      <c r="G57" s="277"/>
      <c r="H57" s="277"/>
      <c r="I57" s="277"/>
      <c r="J57" s="277"/>
      <c r="K57" s="275"/>
    </row>
    <row r="58" s="1" customFormat="1" ht="15" customHeight="1">
      <c r="B58" s="273"/>
      <c r="C58" s="279"/>
      <c r="D58" s="277" t="s">
        <v>703</v>
      </c>
      <c r="E58" s="277"/>
      <c r="F58" s="277"/>
      <c r="G58" s="277"/>
      <c r="H58" s="277"/>
      <c r="I58" s="277"/>
      <c r="J58" s="277"/>
      <c r="K58" s="275"/>
    </row>
    <row r="59" s="1" customFormat="1" ht="15" customHeight="1">
      <c r="B59" s="273"/>
      <c r="C59" s="279"/>
      <c r="D59" s="277" t="s">
        <v>704</v>
      </c>
      <c r="E59" s="277"/>
      <c r="F59" s="277"/>
      <c r="G59" s="277"/>
      <c r="H59" s="277"/>
      <c r="I59" s="277"/>
      <c r="J59" s="277"/>
      <c r="K59" s="275"/>
    </row>
    <row r="60" s="1" customFormat="1" ht="15" customHeight="1">
      <c r="B60" s="273"/>
      <c r="C60" s="279"/>
      <c r="D60" s="277" t="s">
        <v>705</v>
      </c>
      <c r="E60" s="277"/>
      <c r="F60" s="277"/>
      <c r="G60" s="277"/>
      <c r="H60" s="277"/>
      <c r="I60" s="277"/>
      <c r="J60" s="277"/>
      <c r="K60" s="275"/>
    </row>
    <row r="61" s="1" customFormat="1" ht="15" customHeight="1">
      <c r="B61" s="273"/>
      <c r="C61" s="279"/>
      <c r="D61" s="277" t="s">
        <v>706</v>
      </c>
      <c r="E61" s="277"/>
      <c r="F61" s="277"/>
      <c r="G61" s="277"/>
      <c r="H61" s="277"/>
      <c r="I61" s="277"/>
      <c r="J61" s="277"/>
      <c r="K61" s="275"/>
    </row>
    <row r="62" s="1" customFormat="1" ht="15" customHeight="1">
      <c r="B62" s="273"/>
      <c r="C62" s="279"/>
      <c r="D62" s="282" t="s">
        <v>707</v>
      </c>
      <c r="E62" s="282"/>
      <c r="F62" s="282"/>
      <c r="G62" s="282"/>
      <c r="H62" s="282"/>
      <c r="I62" s="282"/>
      <c r="J62" s="282"/>
      <c r="K62" s="275"/>
    </row>
    <row r="63" s="1" customFormat="1" ht="15" customHeight="1">
      <c r="B63" s="273"/>
      <c r="C63" s="279"/>
      <c r="D63" s="277" t="s">
        <v>708</v>
      </c>
      <c r="E63" s="277"/>
      <c r="F63" s="277"/>
      <c r="G63" s="277"/>
      <c r="H63" s="277"/>
      <c r="I63" s="277"/>
      <c r="J63" s="277"/>
      <c r="K63" s="275"/>
    </row>
    <row r="64" s="1" customFormat="1" ht="12.75" customHeight="1">
      <c r="B64" s="273"/>
      <c r="C64" s="279"/>
      <c r="D64" s="279"/>
      <c r="E64" s="283"/>
      <c r="F64" s="279"/>
      <c r="G64" s="279"/>
      <c r="H64" s="279"/>
      <c r="I64" s="279"/>
      <c r="J64" s="279"/>
      <c r="K64" s="275"/>
    </row>
    <row r="65" s="1" customFormat="1" ht="15" customHeight="1">
      <c r="B65" s="273"/>
      <c r="C65" s="279"/>
      <c r="D65" s="277" t="s">
        <v>709</v>
      </c>
      <c r="E65" s="277"/>
      <c r="F65" s="277"/>
      <c r="G65" s="277"/>
      <c r="H65" s="277"/>
      <c r="I65" s="277"/>
      <c r="J65" s="277"/>
      <c r="K65" s="275"/>
    </row>
    <row r="66" s="1" customFormat="1" ht="15" customHeight="1">
      <c r="B66" s="273"/>
      <c r="C66" s="279"/>
      <c r="D66" s="282" t="s">
        <v>710</v>
      </c>
      <c r="E66" s="282"/>
      <c r="F66" s="282"/>
      <c r="G66" s="282"/>
      <c r="H66" s="282"/>
      <c r="I66" s="282"/>
      <c r="J66" s="282"/>
      <c r="K66" s="275"/>
    </row>
    <row r="67" s="1" customFormat="1" ht="15" customHeight="1">
      <c r="B67" s="273"/>
      <c r="C67" s="279"/>
      <c r="D67" s="277" t="s">
        <v>711</v>
      </c>
      <c r="E67" s="277"/>
      <c r="F67" s="277"/>
      <c r="G67" s="277"/>
      <c r="H67" s="277"/>
      <c r="I67" s="277"/>
      <c r="J67" s="277"/>
      <c r="K67" s="275"/>
    </row>
    <row r="68" s="1" customFormat="1" ht="15" customHeight="1">
      <c r="B68" s="273"/>
      <c r="C68" s="279"/>
      <c r="D68" s="277" t="s">
        <v>712</v>
      </c>
      <c r="E68" s="277"/>
      <c r="F68" s="277"/>
      <c r="G68" s="277"/>
      <c r="H68" s="277"/>
      <c r="I68" s="277"/>
      <c r="J68" s="277"/>
      <c r="K68" s="275"/>
    </row>
    <row r="69" s="1" customFormat="1" ht="15" customHeight="1">
      <c r="B69" s="273"/>
      <c r="C69" s="279"/>
      <c r="D69" s="277" t="s">
        <v>713</v>
      </c>
      <c r="E69" s="277"/>
      <c r="F69" s="277"/>
      <c r="G69" s="277"/>
      <c r="H69" s="277"/>
      <c r="I69" s="277"/>
      <c r="J69" s="277"/>
      <c r="K69" s="275"/>
    </row>
    <row r="70" s="1" customFormat="1" ht="15" customHeight="1">
      <c r="B70" s="273"/>
      <c r="C70" s="279"/>
      <c r="D70" s="277" t="s">
        <v>714</v>
      </c>
      <c r="E70" s="277"/>
      <c r="F70" s="277"/>
      <c r="G70" s="277"/>
      <c r="H70" s="277"/>
      <c r="I70" s="277"/>
      <c r="J70" s="277"/>
      <c r="K70" s="275"/>
    </row>
    <row r="71" s="1" customFormat="1" ht="12.75" customHeight="1">
      <c r="B71" s="284"/>
      <c r="C71" s="285"/>
      <c r="D71" s="285"/>
      <c r="E71" s="285"/>
      <c r="F71" s="285"/>
      <c r="G71" s="285"/>
      <c r="H71" s="285"/>
      <c r="I71" s="285"/>
      <c r="J71" s="285"/>
      <c r="K71" s="286"/>
    </row>
    <row r="72" s="1" customFormat="1" ht="18.75" customHeight="1">
      <c r="B72" s="287"/>
      <c r="C72" s="287"/>
      <c r="D72" s="287"/>
      <c r="E72" s="287"/>
      <c r="F72" s="287"/>
      <c r="G72" s="287"/>
      <c r="H72" s="287"/>
      <c r="I72" s="287"/>
      <c r="J72" s="287"/>
      <c r="K72" s="288"/>
    </row>
    <row r="73" s="1" customFormat="1" ht="18.75" customHeight="1">
      <c r="B73" s="288"/>
      <c r="C73" s="288"/>
      <c r="D73" s="288"/>
      <c r="E73" s="288"/>
      <c r="F73" s="288"/>
      <c r="G73" s="288"/>
      <c r="H73" s="288"/>
      <c r="I73" s="288"/>
      <c r="J73" s="288"/>
      <c r="K73" s="288"/>
    </row>
    <row r="74" s="1" customFormat="1" ht="7.5" customHeight="1">
      <c r="B74" s="289"/>
      <c r="C74" s="290"/>
      <c r="D74" s="290"/>
      <c r="E74" s="290"/>
      <c r="F74" s="290"/>
      <c r="G74" s="290"/>
      <c r="H74" s="290"/>
      <c r="I74" s="290"/>
      <c r="J74" s="290"/>
      <c r="K74" s="291"/>
    </row>
    <row r="75" s="1" customFormat="1" ht="45" customHeight="1">
      <c r="B75" s="292"/>
      <c r="C75" s="293" t="s">
        <v>715</v>
      </c>
      <c r="D75" s="293"/>
      <c r="E75" s="293"/>
      <c r="F75" s="293"/>
      <c r="G75" s="293"/>
      <c r="H75" s="293"/>
      <c r="I75" s="293"/>
      <c r="J75" s="293"/>
      <c r="K75" s="294"/>
    </row>
    <row r="76" s="1" customFormat="1" ht="17.25" customHeight="1">
      <c r="B76" s="292"/>
      <c r="C76" s="295" t="s">
        <v>716</v>
      </c>
      <c r="D76" s="295"/>
      <c r="E76" s="295"/>
      <c r="F76" s="295" t="s">
        <v>717</v>
      </c>
      <c r="G76" s="296"/>
      <c r="H76" s="295" t="s">
        <v>53</v>
      </c>
      <c r="I76" s="295" t="s">
        <v>56</v>
      </c>
      <c r="J76" s="295" t="s">
        <v>718</v>
      </c>
      <c r="K76" s="294"/>
    </row>
    <row r="77" s="1" customFormat="1" ht="17.25" customHeight="1">
      <c r="B77" s="292"/>
      <c r="C77" s="297" t="s">
        <v>719</v>
      </c>
      <c r="D77" s="297"/>
      <c r="E77" s="297"/>
      <c r="F77" s="298" t="s">
        <v>720</v>
      </c>
      <c r="G77" s="299"/>
      <c r="H77" s="297"/>
      <c r="I77" s="297"/>
      <c r="J77" s="297" t="s">
        <v>721</v>
      </c>
      <c r="K77" s="294"/>
    </row>
    <row r="78" s="1" customFormat="1" ht="5.25" customHeight="1">
      <c r="B78" s="292"/>
      <c r="C78" s="300"/>
      <c r="D78" s="300"/>
      <c r="E78" s="300"/>
      <c r="F78" s="300"/>
      <c r="G78" s="301"/>
      <c r="H78" s="300"/>
      <c r="I78" s="300"/>
      <c r="J78" s="300"/>
      <c r="K78" s="294"/>
    </row>
    <row r="79" s="1" customFormat="1" ht="15" customHeight="1">
      <c r="B79" s="292"/>
      <c r="C79" s="280" t="s">
        <v>52</v>
      </c>
      <c r="D79" s="302"/>
      <c r="E79" s="302"/>
      <c r="F79" s="303" t="s">
        <v>722</v>
      </c>
      <c r="G79" s="304"/>
      <c r="H79" s="280" t="s">
        <v>723</v>
      </c>
      <c r="I79" s="280" t="s">
        <v>724</v>
      </c>
      <c r="J79" s="280">
        <v>20</v>
      </c>
      <c r="K79" s="294"/>
    </row>
    <row r="80" s="1" customFormat="1" ht="15" customHeight="1">
      <c r="B80" s="292"/>
      <c r="C80" s="280" t="s">
        <v>725</v>
      </c>
      <c r="D80" s="280"/>
      <c r="E80" s="280"/>
      <c r="F80" s="303" t="s">
        <v>722</v>
      </c>
      <c r="G80" s="304"/>
      <c r="H80" s="280" t="s">
        <v>726</v>
      </c>
      <c r="I80" s="280" t="s">
        <v>724</v>
      </c>
      <c r="J80" s="280">
        <v>120</v>
      </c>
      <c r="K80" s="294"/>
    </row>
    <row r="81" s="1" customFormat="1" ht="15" customHeight="1">
      <c r="B81" s="305"/>
      <c r="C81" s="280" t="s">
        <v>727</v>
      </c>
      <c r="D81" s="280"/>
      <c r="E81" s="280"/>
      <c r="F81" s="303" t="s">
        <v>728</v>
      </c>
      <c r="G81" s="304"/>
      <c r="H81" s="280" t="s">
        <v>729</v>
      </c>
      <c r="I81" s="280" t="s">
        <v>724</v>
      </c>
      <c r="J81" s="280">
        <v>50</v>
      </c>
      <c r="K81" s="294"/>
    </row>
    <row r="82" s="1" customFormat="1" ht="15" customHeight="1">
      <c r="B82" s="305"/>
      <c r="C82" s="280" t="s">
        <v>730</v>
      </c>
      <c r="D82" s="280"/>
      <c r="E82" s="280"/>
      <c r="F82" s="303" t="s">
        <v>722</v>
      </c>
      <c r="G82" s="304"/>
      <c r="H82" s="280" t="s">
        <v>731</v>
      </c>
      <c r="I82" s="280" t="s">
        <v>732</v>
      </c>
      <c r="J82" s="280"/>
      <c r="K82" s="294"/>
    </row>
    <row r="83" s="1" customFormat="1" ht="15" customHeight="1">
      <c r="B83" s="305"/>
      <c r="C83" s="306" t="s">
        <v>733</v>
      </c>
      <c r="D83" s="306"/>
      <c r="E83" s="306"/>
      <c r="F83" s="307" t="s">
        <v>728</v>
      </c>
      <c r="G83" s="306"/>
      <c r="H83" s="306" t="s">
        <v>734</v>
      </c>
      <c r="I83" s="306" t="s">
        <v>724</v>
      </c>
      <c r="J83" s="306">
        <v>15</v>
      </c>
      <c r="K83" s="294"/>
    </row>
    <row r="84" s="1" customFormat="1" ht="15" customHeight="1">
      <c r="B84" s="305"/>
      <c r="C84" s="306" t="s">
        <v>735</v>
      </c>
      <c r="D84" s="306"/>
      <c r="E84" s="306"/>
      <c r="F84" s="307" t="s">
        <v>728</v>
      </c>
      <c r="G84" s="306"/>
      <c r="H84" s="306" t="s">
        <v>736</v>
      </c>
      <c r="I84" s="306" t="s">
        <v>724</v>
      </c>
      <c r="J84" s="306">
        <v>15</v>
      </c>
      <c r="K84" s="294"/>
    </row>
    <row r="85" s="1" customFormat="1" ht="15" customHeight="1">
      <c r="B85" s="305"/>
      <c r="C85" s="306" t="s">
        <v>737</v>
      </c>
      <c r="D85" s="306"/>
      <c r="E85" s="306"/>
      <c r="F85" s="307" t="s">
        <v>728</v>
      </c>
      <c r="G85" s="306"/>
      <c r="H85" s="306" t="s">
        <v>738</v>
      </c>
      <c r="I85" s="306" t="s">
        <v>724</v>
      </c>
      <c r="J85" s="306">
        <v>20</v>
      </c>
      <c r="K85" s="294"/>
    </row>
    <row r="86" s="1" customFormat="1" ht="15" customHeight="1">
      <c r="B86" s="305"/>
      <c r="C86" s="306" t="s">
        <v>739</v>
      </c>
      <c r="D86" s="306"/>
      <c r="E86" s="306"/>
      <c r="F86" s="307" t="s">
        <v>728</v>
      </c>
      <c r="G86" s="306"/>
      <c r="H86" s="306" t="s">
        <v>740</v>
      </c>
      <c r="I86" s="306" t="s">
        <v>724</v>
      </c>
      <c r="J86" s="306">
        <v>20</v>
      </c>
      <c r="K86" s="294"/>
    </row>
    <row r="87" s="1" customFormat="1" ht="15" customHeight="1">
      <c r="B87" s="305"/>
      <c r="C87" s="280" t="s">
        <v>741</v>
      </c>
      <c r="D87" s="280"/>
      <c r="E87" s="280"/>
      <c r="F87" s="303" t="s">
        <v>728</v>
      </c>
      <c r="G87" s="304"/>
      <c r="H87" s="280" t="s">
        <v>742</v>
      </c>
      <c r="I87" s="280" t="s">
        <v>724</v>
      </c>
      <c r="J87" s="280">
        <v>50</v>
      </c>
      <c r="K87" s="294"/>
    </row>
    <row r="88" s="1" customFormat="1" ht="15" customHeight="1">
      <c r="B88" s="305"/>
      <c r="C88" s="280" t="s">
        <v>743</v>
      </c>
      <c r="D88" s="280"/>
      <c r="E88" s="280"/>
      <c r="F88" s="303" t="s">
        <v>728</v>
      </c>
      <c r="G88" s="304"/>
      <c r="H88" s="280" t="s">
        <v>744</v>
      </c>
      <c r="I88" s="280" t="s">
        <v>724</v>
      </c>
      <c r="J88" s="280">
        <v>20</v>
      </c>
      <c r="K88" s="294"/>
    </row>
    <row r="89" s="1" customFormat="1" ht="15" customHeight="1">
      <c r="B89" s="305"/>
      <c r="C89" s="280" t="s">
        <v>745</v>
      </c>
      <c r="D89" s="280"/>
      <c r="E89" s="280"/>
      <c r="F89" s="303" t="s">
        <v>728</v>
      </c>
      <c r="G89" s="304"/>
      <c r="H89" s="280" t="s">
        <v>746</v>
      </c>
      <c r="I89" s="280" t="s">
        <v>724</v>
      </c>
      <c r="J89" s="280">
        <v>20</v>
      </c>
      <c r="K89" s="294"/>
    </row>
    <row r="90" s="1" customFormat="1" ht="15" customHeight="1">
      <c r="B90" s="305"/>
      <c r="C90" s="280" t="s">
        <v>747</v>
      </c>
      <c r="D90" s="280"/>
      <c r="E90" s="280"/>
      <c r="F90" s="303" t="s">
        <v>728</v>
      </c>
      <c r="G90" s="304"/>
      <c r="H90" s="280" t="s">
        <v>748</v>
      </c>
      <c r="I90" s="280" t="s">
        <v>724</v>
      </c>
      <c r="J90" s="280">
        <v>50</v>
      </c>
      <c r="K90" s="294"/>
    </row>
    <row r="91" s="1" customFormat="1" ht="15" customHeight="1">
      <c r="B91" s="305"/>
      <c r="C91" s="280" t="s">
        <v>749</v>
      </c>
      <c r="D91" s="280"/>
      <c r="E91" s="280"/>
      <c r="F91" s="303" t="s">
        <v>728</v>
      </c>
      <c r="G91" s="304"/>
      <c r="H91" s="280" t="s">
        <v>749</v>
      </c>
      <c r="I91" s="280" t="s">
        <v>724</v>
      </c>
      <c r="J91" s="280">
        <v>50</v>
      </c>
      <c r="K91" s="294"/>
    </row>
    <row r="92" s="1" customFormat="1" ht="15" customHeight="1">
      <c r="B92" s="305"/>
      <c r="C92" s="280" t="s">
        <v>750</v>
      </c>
      <c r="D92" s="280"/>
      <c r="E92" s="280"/>
      <c r="F92" s="303" t="s">
        <v>728</v>
      </c>
      <c r="G92" s="304"/>
      <c r="H92" s="280" t="s">
        <v>751</v>
      </c>
      <c r="I92" s="280" t="s">
        <v>724</v>
      </c>
      <c r="J92" s="280">
        <v>255</v>
      </c>
      <c r="K92" s="294"/>
    </row>
    <row r="93" s="1" customFormat="1" ht="15" customHeight="1">
      <c r="B93" s="305"/>
      <c r="C93" s="280" t="s">
        <v>752</v>
      </c>
      <c r="D93" s="280"/>
      <c r="E93" s="280"/>
      <c r="F93" s="303" t="s">
        <v>722</v>
      </c>
      <c r="G93" s="304"/>
      <c r="H93" s="280" t="s">
        <v>753</v>
      </c>
      <c r="I93" s="280" t="s">
        <v>754</v>
      </c>
      <c r="J93" s="280"/>
      <c r="K93" s="294"/>
    </row>
    <row r="94" s="1" customFormat="1" ht="15" customHeight="1">
      <c r="B94" s="305"/>
      <c r="C94" s="280" t="s">
        <v>755</v>
      </c>
      <c r="D94" s="280"/>
      <c r="E94" s="280"/>
      <c r="F94" s="303" t="s">
        <v>722</v>
      </c>
      <c r="G94" s="304"/>
      <c r="H94" s="280" t="s">
        <v>756</v>
      </c>
      <c r="I94" s="280" t="s">
        <v>757</v>
      </c>
      <c r="J94" s="280"/>
      <c r="K94" s="294"/>
    </row>
    <row r="95" s="1" customFormat="1" ht="15" customHeight="1">
      <c r="B95" s="305"/>
      <c r="C95" s="280" t="s">
        <v>758</v>
      </c>
      <c r="D95" s="280"/>
      <c r="E95" s="280"/>
      <c r="F95" s="303" t="s">
        <v>722</v>
      </c>
      <c r="G95" s="304"/>
      <c r="H95" s="280" t="s">
        <v>758</v>
      </c>
      <c r="I95" s="280" t="s">
        <v>757</v>
      </c>
      <c r="J95" s="280"/>
      <c r="K95" s="294"/>
    </row>
    <row r="96" s="1" customFormat="1" ht="15" customHeight="1">
      <c r="B96" s="305"/>
      <c r="C96" s="280" t="s">
        <v>37</v>
      </c>
      <c r="D96" s="280"/>
      <c r="E96" s="280"/>
      <c r="F96" s="303" t="s">
        <v>722</v>
      </c>
      <c r="G96" s="304"/>
      <c r="H96" s="280" t="s">
        <v>759</v>
      </c>
      <c r="I96" s="280" t="s">
        <v>757</v>
      </c>
      <c r="J96" s="280"/>
      <c r="K96" s="294"/>
    </row>
    <row r="97" s="1" customFormat="1" ht="15" customHeight="1">
      <c r="B97" s="305"/>
      <c r="C97" s="280" t="s">
        <v>47</v>
      </c>
      <c r="D97" s="280"/>
      <c r="E97" s="280"/>
      <c r="F97" s="303" t="s">
        <v>722</v>
      </c>
      <c r="G97" s="304"/>
      <c r="H97" s="280" t="s">
        <v>760</v>
      </c>
      <c r="I97" s="280" t="s">
        <v>757</v>
      </c>
      <c r="J97" s="280"/>
      <c r="K97" s="294"/>
    </row>
    <row r="98" s="1" customFormat="1" ht="15" customHeight="1">
      <c r="B98" s="308"/>
      <c r="C98" s="309"/>
      <c r="D98" s="309"/>
      <c r="E98" s="309"/>
      <c r="F98" s="309"/>
      <c r="G98" s="309"/>
      <c r="H98" s="309"/>
      <c r="I98" s="309"/>
      <c r="J98" s="309"/>
      <c r="K98" s="310"/>
    </row>
    <row r="99" s="1" customFormat="1" ht="18.75" customHeight="1">
      <c r="B99" s="311"/>
      <c r="C99" s="312"/>
      <c r="D99" s="312"/>
      <c r="E99" s="312"/>
      <c r="F99" s="312"/>
      <c r="G99" s="312"/>
      <c r="H99" s="312"/>
      <c r="I99" s="312"/>
      <c r="J99" s="312"/>
      <c r="K99" s="311"/>
    </row>
    <row r="100" s="1" customFormat="1" ht="18.75" customHeight="1">
      <c r="B100" s="288"/>
      <c r="C100" s="288"/>
      <c r="D100" s="288"/>
      <c r="E100" s="288"/>
      <c r="F100" s="288"/>
      <c r="G100" s="288"/>
      <c r="H100" s="288"/>
      <c r="I100" s="288"/>
      <c r="J100" s="288"/>
      <c r="K100" s="288"/>
    </row>
    <row r="101" s="1" customFormat="1" ht="7.5" customHeight="1">
      <c r="B101" s="289"/>
      <c r="C101" s="290"/>
      <c r="D101" s="290"/>
      <c r="E101" s="290"/>
      <c r="F101" s="290"/>
      <c r="G101" s="290"/>
      <c r="H101" s="290"/>
      <c r="I101" s="290"/>
      <c r="J101" s="290"/>
      <c r="K101" s="291"/>
    </row>
    <row r="102" s="1" customFormat="1" ht="45" customHeight="1">
      <c r="B102" s="292"/>
      <c r="C102" s="293" t="s">
        <v>761</v>
      </c>
      <c r="D102" s="293"/>
      <c r="E102" s="293"/>
      <c r="F102" s="293"/>
      <c r="G102" s="293"/>
      <c r="H102" s="293"/>
      <c r="I102" s="293"/>
      <c r="J102" s="293"/>
      <c r="K102" s="294"/>
    </row>
    <row r="103" s="1" customFormat="1" ht="17.25" customHeight="1">
      <c r="B103" s="292"/>
      <c r="C103" s="295" t="s">
        <v>716</v>
      </c>
      <c r="D103" s="295"/>
      <c r="E103" s="295"/>
      <c r="F103" s="295" t="s">
        <v>717</v>
      </c>
      <c r="G103" s="296"/>
      <c r="H103" s="295" t="s">
        <v>53</v>
      </c>
      <c r="I103" s="295" t="s">
        <v>56</v>
      </c>
      <c r="J103" s="295" t="s">
        <v>718</v>
      </c>
      <c r="K103" s="294"/>
    </row>
    <row r="104" s="1" customFormat="1" ht="17.25" customHeight="1">
      <c r="B104" s="292"/>
      <c r="C104" s="297" t="s">
        <v>719</v>
      </c>
      <c r="D104" s="297"/>
      <c r="E104" s="297"/>
      <c r="F104" s="298" t="s">
        <v>720</v>
      </c>
      <c r="G104" s="299"/>
      <c r="H104" s="297"/>
      <c r="I104" s="297"/>
      <c r="J104" s="297" t="s">
        <v>721</v>
      </c>
      <c r="K104" s="294"/>
    </row>
    <row r="105" s="1" customFormat="1" ht="5.25" customHeight="1">
      <c r="B105" s="292"/>
      <c r="C105" s="295"/>
      <c r="D105" s="295"/>
      <c r="E105" s="295"/>
      <c r="F105" s="295"/>
      <c r="G105" s="313"/>
      <c r="H105" s="295"/>
      <c r="I105" s="295"/>
      <c r="J105" s="295"/>
      <c r="K105" s="294"/>
    </row>
    <row r="106" s="1" customFormat="1" ht="15" customHeight="1">
      <c r="B106" s="292"/>
      <c r="C106" s="280" t="s">
        <v>52</v>
      </c>
      <c r="D106" s="302"/>
      <c r="E106" s="302"/>
      <c r="F106" s="303" t="s">
        <v>722</v>
      </c>
      <c r="G106" s="280"/>
      <c r="H106" s="280" t="s">
        <v>762</v>
      </c>
      <c r="I106" s="280" t="s">
        <v>724</v>
      </c>
      <c r="J106" s="280">
        <v>20</v>
      </c>
      <c r="K106" s="294"/>
    </row>
    <row r="107" s="1" customFormat="1" ht="15" customHeight="1">
      <c r="B107" s="292"/>
      <c r="C107" s="280" t="s">
        <v>725</v>
      </c>
      <c r="D107" s="280"/>
      <c r="E107" s="280"/>
      <c r="F107" s="303" t="s">
        <v>722</v>
      </c>
      <c r="G107" s="280"/>
      <c r="H107" s="280" t="s">
        <v>762</v>
      </c>
      <c r="I107" s="280" t="s">
        <v>724</v>
      </c>
      <c r="J107" s="280">
        <v>120</v>
      </c>
      <c r="K107" s="294"/>
    </row>
    <row r="108" s="1" customFormat="1" ht="15" customHeight="1">
      <c r="B108" s="305"/>
      <c r="C108" s="280" t="s">
        <v>727</v>
      </c>
      <c r="D108" s="280"/>
      <c r="E108" s="280"/>
      <c r="F108" s="303" t="s">
        <v>728</v>
      </c>
      <c r="G108" s="280"/>
      <c r="H108" s="280" t="s">
        <v>762</v>
      </c>
      <c r="I108" s="280" t="s">
        <v>724</v>
      </c>
      <c r="J108" s="280">
        <v>50</v>
      </c>
      <c r="K108" s="294"/>
    </row>
    <row r="109" s="1" customFormat="1" ht="15" customHeight="1">
      <c r="B109" s="305"/>
      <c r="C109" s="280" t="s">
        <v>730</v>
      </c>
      <c r="D109" s="280"/>
      <c r="E109" s="280"/>
      <c r="F109" s="303" t="s">
        <v>722</v>
      </c>
      <c r="G109" s="280"/>
      <c r="H109" s="280" t="s">
        <v>762</v>
      </c>
      <c r="I109" s="280" t="s">
        <v>732</v>
      </c>
      <c r="J109" s="280"/>
      <c r="K109" s="294"/>
    </row>
    <row r="110" s="1" customFormat="1" ht="15" customHeight="1">
      <c r="B110" s="305"/>
      <c r="C110" s="280" t="s">
        <v>741</v>
      </c>
      <c r="D110" s="280"/>
      <c r="E110" s="280"/>
      <c r="F110" s="303" t="s">
        <v>728</v>
      </c>
      <c r="G110" s="280"/>
      <c r="H110" s="280" t="s">
        <v>762</v>
      </c>
      <c r="I110" s="280" t="s">
        <v>724</v>
      </c>
      <c r="J110" s="280">
        <v>50</v>
      </c>
      <c r="K110" s="294"/>
    </row>
    <row r="111" s="1" customFormat="1" ht="15" customHeight="1">
      <c r="B111" s="305"/>
      <c r="C111" s="280" t="s">
        <v>749</v>
      </c>
      <c r="D111" s="280"/>
      <c r="E111" s="280"/>
      <c r="F111" s="303" t="s">
        <v>728</v>
      </c>
      <c r="G111" s="280"/>
      <c r="H111" s="280" t="s">
        <v>762</v>
      </c>
      <c r="I111" s="280" t="s">
        <v>724</v>
      </c>
      <c r="J111" s="280">
        <v>50</v>
      </c>
      <c r="K111" s="294"/>
    </row>
    <row r="112" s="1" customFormat="1" ht="15" customHeight="1">
      <c r="B112" s="305"/>
      <c r="C112" s="280" t="s">
        <v>747</v>
      </c>
      <c r="D112" s="280"/>
      <c r="E112" s="280"/>
      <c r="F112" s="303" t="s">
        <v>728</v>
      </c>
      <c r="G112" s="280"/>
      <c r="H112" s="280" t="s">
        <v>762</v>
      </c>
      <c r="I112" s="280" t="s">
        <v>724</v>
      </c>
      <c r="J112" s="280">
        <v>50</v>
      </c>
      <c r="K112" s="294"/>
    </row>
    <row r="113" s="1" customFormat="1" ht="15" customHeight="1">
      <c r="B113" s="305"/>
      <c r="C113" s="280" t="s">
        <v>52</v>
      </c>
      <c r="D113" s="280"/>
      <c r="E113" s="280"/>
      <c r="F113" s="303" t="s">
        <v>722</v>
      </c>
      <c r="G113" s="280"/>
      <c r="H113" s="280" t="s">
        <v>763</v>
      </c>
      <c r="I113" s="280" t="s">
        <v>724</v>
      </c>
      <c r="J113" s="280">
        <v>20</v>
      </c>
      <c r="K113" s="294"/>
    </row>
    <row r="114" s="1" customFormat="1" ht="15" customHeight="1">
      <c r="B114" s="305"/>
      <c r="C114" s="280" t="s">
        <v>764</v>
      </c>
      <c r="D114" s="280"/>
      <c r="E114" s="280"/>
      <c r="F114" s="303" t="s">
        <v>722</v>
      </c>
      <c r="G114" s="280"/>
      <c r="H114" s="280" t="s">
        <v>765</v>
      </c>
      <c r="I114" s="280" t="s">
        <v>724</v>
      </c>
      <c r="J114" s="280">
        <v>120</v>
      </c>
      <c r="K114" s="294"/>
    </row>
    <row r="115" s="1" customFormat="1" ht="15" customHeight="1">
      <c r="B115" s="305"/>
      <c r="C115" s="280" t="s">
        <v>37</v>
      </c>
      <c r="D115" s="280"/>
      <c r="E115" s="280"/>
      <c r="F115" s="303" t="s">
        <v>722</v>
      </c>
      <c r="G115" s="280"/>
      <c r="H115" s="280" t="s">
        <v>766</v>
      </c>
      <c r="I115" s="280" t="s">
        <v>757</v>
      </c>
      <c r="J115" s="280"/>
      <c r="K115" s="294"/>
    </row>
    <row r="116" s="1" customFormat="1" ht="15" customHeight="1">
      <c r="B116" s="305"/>
      <c r="C116" s="280" t="s">
        <v>47</v>
      </c>
      <c r="D116" s="280"/>
      <c r="E116" s="280"/>
      <c r="F116" s="303" t="s">
        <v>722</v>
      </c>
      <c r="G116" s="280"/>
      <c r="H116" s="280" t="s">
        <v>767</v>
      </c>
      <c r="I116" s="280" t="s">
        <v>757</v>
      </c>
      <c r="J116" s="280"/>
      <c r="K116" s="294"/>
    </row>
    <row r="117" s="1" customFormat="1" ht="15" customHeight="1">
      <c r="B117" s="305"/>
      <c r="C117" s="280" t="s">
        <v>56</v>
      </c>
      <c r="D117" s="280"/>
      <c r="E117" s="280"/>
      <c r="F117" s="303" t="s">
        <v>722</v>
      </c>
      <c r="G117" s="280"/>
      <c r="H117" s="280" t="s">
        <v>768</v>
      </c>
      <c r="I117" s="280" t="s">
        <v>769</v>
      </c>
      <c r="J117" s="280"/>
      <c r="K117" s="294"/>
    </row>
    <row r="118" s="1" customFormat="1" ht="15" customHeight="1">
      <c r="B118" s="308"/>
      <c r="C118" s="314"/>
      <c r="D118" s="314"/>
      <c r="E118" s="314"/>
      <c r="F118" s="314"/>
      <c r="G118" s="314"/>
      <c r="H118" s="314"/>
      <c r="I118" s="314"/>
      <c r="J118" s="314"/>
      <c r="K118" s="310"/>
    </row>
    <row r="119" s="1" customFormat="1" ht="18.75" customHeight="1">
      <c r="B119" s="315"/>
      <c r="C119" s="316"/>
      <c r="D119" s="316"/>
      <c r="E119" s="316"/>
      <c r="F119" s="317"/>
      <c r="G119" s="316"/>
      <c r="H119" s="316"/>
      <c r="I119" s="316"/>
      <c r="J119" s="316"/>
      <c r="K119" s="315"/>
    </row>
    <row r="120" s="1" customFormat="1" ht="18.75" customHeight="1">
      <c r="B120" s="288"/>
      <c r="C120" s="288"/>
      <c r="D120" s="288"/>
      <c r="E120" s="288"/>
      <c r="F120" s="288"/>
      <c r="G120" s="288"/>
      <c r="H120" s="288"/>
      <c r="I120" s="288"/>
      <c r="J120" s="288"/>
      <c r="K120" s="288"/>
    </row>
    <row r="121" s="1" customFormat="1" ht="7.5" customHeight="1">
      <c r="B121" s="318"/>
      <c r="C121" s="319"/>
      <c r="D121" s="319"/>
      <c r="E121" s="319"/>
      <c r="F121" s="319"/>
      <c r="G121" s="319"/>
      <c r="H121" s="319"/>
      <c r="I121" s="319"/>
      <c r="J121" s="319"/>
      <c r="K121" s="320"/>
    </row>
    <row r="122" s="1" customFormat="1" ht="45" customHeight="1">
      <c r="B122" s="321"/>
      <c r="C122" s="271" t="s">
        <v>770</v>
      </c>
      <c r="D122" s="271"/>
      <c r="E122" s="271"/>
      <c r="F122" s="271"/>
      <c r="G122" s="271"/>
      <c r="H122" s="271"/>
      <c r="I122" s="271"/>
      <c r="J122" s="271"/>
      <c r="K122" s="322"/>
    </row>
    <row r="123" s="1" customFormat="1" ht="17.25" customHeight="1">
      <c r="B123" s="323"/>
      <c r="C123" s="295" t="s">
        <v>716</v>
      </c>
      <c r="D123" s="295"/>
      <c r="E123" s="295"/>
      <c r="F123" s="295" t="s">
        <v>717</v>
      </c>
      <c r="G123" s="296"/>
      <c r="H123" s="295" t="s">
        <v>53</v>
      </c>
      <c r="I123" s="295" t="s">
        <v>56</v>
      </c>
      <c r="J123" s="295" t="s">
        <v>718</v>
      </c>
      <c r="K123" s="324"/>
    </row>
    <row r="124" s="1" customFormat="1" ht="17.25" customHeight="1">
      <c r="B124" s="323"/>
      <c r="C124" s="297" t="s">
        <v>719</v>
      </c>
      <c r="D124" s="297"/>
      <c r="E124" s="297"/>
      <c r="F124" s="298" t="s">
        <v>720</v>
      </c>
      <c r="G124" s="299"/>
      <c r="H124" s="297"/>
      <c r="I124" s="297"/>
      <c r="J124" s="297" t="s">
        <v>721</v>
      </c>
      <c r="K124" s="324"/>
    </row>
    <row r="125" s="1" customFormat="1" ht="5.25" customHeight="1">
      <c r="B125" s="325"/>
      <c r="C125" s="300"/>
      <c r="D125" s="300"/>
      <c r="E125" s="300"/>
      <c r="F125" s="300"/>
      <c r="G125" s="326"/>
      <c r="H125" s="300"/>
      <c r="I125" s="300"/>
      <c r="J125" s="300"/>
      <c r="K125" s="327"/>
    </row>
    <row r="126" s="1" customFormat="1" ht="15" customHeight="1">
      <c r="B126" s="325"/>
      <c r="C126" s="280" t="s">
        <v>725</v>
      </c>
      <c r="D126" s="302"/>
      <c r="E126" s="302"/>
      <c r="F126" s="303" t="s">
        <v>722</v>
      </c>
      <c r="G126" s="280"/>
      <c r="H126" s="280" t="s">
        <v>762</v>
      </c>
      <c r="I126" s="280" t="s">
        <v>724</v>
      </c>
      <c r="J126" s="280">
        <v>120</v>
      </c>
      <c r="K126" s="328"/>
    </row>
    <row r="127" s="1" customFormat="1" ht="15" customHeight="1">
      <c r="B127" s="325"/>
      <c r="C127" s="280" t="s">
        <v>771</v>
      </c>
      <c r="D127" s="280"/>
      <c r="E127" s="280"/>
      <c r="F127" s="303" t="s">
        <v>722</v>
      </c>
      <c r="G127" s="280"/>
      <c r="H127" s="280" t="s">
        <v>772</v>
      </c>
      <c r="I127" s="280" t="s">
        <v>724</v>
      </c>
      <c r="J127" s="280" t="s">
        <v>773</v>
      </c>
      <c r="K127" s="328"/>
    </row>
    <row r="128" s="1" customFormat="1" ht="15" customHeight="1">
      <c r="B128" s="325"/>
      <c r="C128" s="280" t="s">
        <v>670</v>
      </c>
      <c r="D128" s="280"/>
      <c r="E128" s="280"/>
      <c r="F128" s="303" t="s">
        <v>722</v>
      </c>
      <c r="G128" s="280"/>
      <c r="H128" s="280" t="s">
        <v>774</v>
      </c>
      <c r="I128" s="280" t="s">
        <v>724</v>
      </c>
      <c r="J128" s="280" t="s">
        <v>773</v>
      </c>
      <c r="K128" s="328"/>
    </row>
    <row r="129" s="1" customFormat="1" ht="15" customHeight="1">
      <c r="B129" s="325"/>
      <c r="C129" s="280" t="s">
        <v>733</v>
      </c>
      <c r="D129" s="280"/>
      <c r="E129" s="280"/>
      <c r="F129" s="303" t="s">
        <v>728</v>
      </c>
      <c r="G129" s="280"/>
      <c r="H129" s="280" t="s">
        <v>734</v>
      </c>
      <c r="I129" s="280" t="s">
        <v>724</v>
      </c>
      <c r="J129" s="280">
        <v>15</v>
      </c>
      <c r="K129" s="328"/>
    </row>
    <row r="130" s="1" customFormat="1" ht="15" customHeight="1">
      <c r="B130" s="325"/>
      <c r="C130" s="306" t="s">
        <v>735</v>
      </c>
      <c r="D130" s="306"/>
      <c r="E130" s="306"/>
      <c r="F130" s="307" t="s">
        <v>728</v>
      </c>
      <c r="G130" s="306"/>
      <c r="H130" s="306" t="s">
        <v>736</v>
      </c>
      <c r="I130" s="306" t="s">
        <v>724</v>
      </c>
      <c r="J130" s="306">
        <v>15</v>
      </c>
      <c r="K130" s="328"/>
    </row>
    <row r="131" s="1" customFormat="1" ht="15" customHeight="1">
      <c r="B131" s="325"/>
      <c r="C131" s="306" t="s">
        <v>737</v>
      </c>
      <c r="D131" s="306"/>
      <c r="E131" s="306"/>
      <c r="F131" s="307" t="s">
        <v>728</v>
      </c>
      <c r="G131" s="306"/>
      <c r="H131" s="306" t="s">
        <v>738</v>
      </c>
      <c r="I131" s="306" t="s">
        <v>724</v>
      </c>
      <c r="J131" s="306">
        <v>20</v>
      </c>
      <c r="K131" s="328"/>
    </row>
    <row r="132" s="1" customFormat="1" ht="15" customHeight="1">
      <c r="B132" s="325"/>
      <c r="C132" s="306" t="s">
        <v>739</v>
      </c>
      <c r="D132" s="306"/>
      <c r="E132" s="306"/>
      <c r="F132" s="307" t="s">
        <v>728</v>
      </c>
      <c r="G132" s="306"/>
      <c r="H132" s="306" t="s">
        <v>740</v>
      </c>
      <c r="I132" s="306" t="s">
        <v>724</v>
      </c>
      <c r="J132" s="306">
        <v>20</v>
      </c>
      <c r="K132" s="328"/>
    </row>
    <row r="133" s="1" customFormat="1" ht="15" customHeight="1">
      <c r="B133" s="325"/>
      <c r="C133" s="280" t="s">
        <v>727</v>
      </c>
      <c r="D133" s="280"/>
      <c r="E133" s="280"/>
      <c r="F133" s="303" t="s">
        <v>728</v>
      </c>
      <c r="G133" s="280"/>
      <c r="H133" s="280" t="s">
        <v>762</v>
      </c>
      <c r="I133" s="280" t="s">
        <v>724</v>
      </c>
      <c r="J133" s="280">
        <v>50</v>
      </c>
      <c r="K133" s="328"/>
    </row>
    <row r="134" s="1" customFormat="1" ht="15" customHeight="1">
      <c r="B134" s="325"/>
      <c r="C134" s="280" t="s">
        <v>741</v>
      </c>
      <c r="D134" s="280"/>
      <c r="E134" s="280"/>
      <c r="F134" s="303" t="s">
        <v>728</v>
      </c>
      <c r="G134" s="280"/>
      <c r="H134" s="280" t="s">
        <v>762</v>
      </c>
      <c r="I134" s="280" t="s">
        <v>724</v>
      </c>
      <c r="J134" s="280">
        <v>50</v>
      </c>
      <c r="K134" s="328"/>
    </row>
    <row r="135" s="1" customFormat="1" ht="15" customHeight="1">
      <c r="B135" s="325"/>
      <c r="C135" s="280" t="s">
        <v>747</v>
      </c>
      <c r="D135" s="280"/>
      <c r="E135" s="280"/>
      <c r="F135" s="303" t="s">
        <v>728</v>
      </c>
      <c r="G135" s="280"/>
      <c r="H135" s="280" t="s">
        <v>762</v>
      </c>
      <c r="I135" s="280" t="s">
        <v>724</v>
      </c>
      <c r="J135" s="280">
        <v>50</v>
      </c>
      <c r="K135" s="328"/>
    </row>
    <row r="136" s="1" customFormat="1" ht="15" customHeight="1">
      <c r="B136" s="325"/>
      <c r="C136" s="280" t="s">
        <v>749</v>
      </c>
      <c r="D136" s="280"/>
      <c r="E136" s="280"/>
      <c r="F136" s="303" t="s">
        <v>728</v>
      </c>
      <c r="G136" s="280"/>
      <c r="H136" s="280" t="s">
        <v>762</v>
      </c>
      <c r="I136" s="280" t="s">
        <v>724</v>
      </c>
      <c r="J136" s="280">
        <v>50</v>
      </c>
      <c r="K136" s="328"/>
    </row>
    <row r="137" s="1" customFormat="1" ht="15" customHeight="1">
      <c r="B137" s="325"/>
      <c r="C137" s="280" t="s">
        <v>750</v>
      </c>
      <c r="D137" s="280"/>
      <c r="E137" s="280"/>
      <c r="F137" s="303" t="s">
        <v>728</v>
      </c>
      <c r="G137" s="280"/>
      <c r="H137" s="280" t="s">
        <v>775</v>
      </c>
      <c r="I137" s="280" t="s">
        <v>724</v>
      </c>
      <c r="J137" s="280">
        <v>255</v>
      </c>
      <c r="K137" s="328"/>
    </row>
    <row r="138" s="1" customFormat="1" ht="15" customHeight="1">
      <c r="B138" s="325"/>
      <c r="C138" s="280" t="s">
        <v>752</v>
      </c>
      <c r="D138" s="280"/>
      <c r="E138" s="280"/>
      <c r="F138" s="303" t="s">
        <v>722</v>
      </c>
      <c r="G138" s="280"/>
      <c r="H138" s="280" t="s">
        <v>776</v>
      </c>
      <c r="I138" s="280" t="s">
        <v>754</v>
      </c>
      <c r="J138" s="280"/>
      <c r="K138" s="328"/>
    </row>
    <row r="139" s="1" customFormat="1" ht="15" customHeight="1">
      <c r="B139" s="325"/>
      <c r="C139" s="280" t="s">
        <v>755</v>
      </c>
      <c r="D139" s="280"/>
      <c r="E139" s="280"/>
      <c r="F139" s="303" t="s">
        <v>722</v>
      </c>
      <c r="G139" s="280"/>
      <c r="H139" s="280" t="s">
        <v>777</v>
      </c>
      <c r="I139" s="280" t="s">
        <v>757</v>
      </c>
      <c r="J139" s="280"/>
      <c r="K139" s="328"/>
    </row>
    <row r="140" s="1" customFormat="1" ht="15" customHeight="1">
      <c r="B140" s="325"/>
      <c r="C140" s="280" t="s">
        <v>758</v>
      </c>
      <c r="D140" s="280"/>
      <c r="E140" s="280"/>
      <c r="F140" s="303" t="s">
        <v>722</v>
      </c>
      <c r="G140" s="280"/>
      <c r="H140" s="280" t="s">
        <v>758</v>
      </c>
      <c r="I140" s="280" t="s">
        <v>757</v>
      </c>
      <c r="J140" s="280"/>
      <c r="K140" s="328"/>
    </row>
    <row r="141" s="1" customFormat="1" ht="15" customHeight="1">
      <c r="B141" s="325"/>
      <c r="C141" s="280" t="s">
        <v>37</v>
      </c>
      <c r="D141" s="280"/>
      <c r="E141" s="280"/>
      <c r="F141" s="303" t="s">
        <v>722</v>
      </c>
      <c r="G141" s="280"/>
      <c r="H141" s="280" t="s">
        <v>778</v>
      </c>
      <c r="I141" s="280" t="s">
        <v>757</v>
      </c>
      <c r="J141" s="280"/>
      <c r="K141" s="328"/>
    </row>
    <row r="142" s="1" customFormat="1" ht="15" customHeight="1">
      <c r="B142" s="325"/>
      <c r="C142" s="280" t="s">
        <v>779</v>
      </c>
      <c r="D142" s="280"/>
      <c r="E142" s="280"/>
      <c r="F142" s="303" t="s">
        <v>722</v>
      </c>
      <c r="G142" s="280"/>
      <c r="H142" s="280" t="s">
        <v>780</v>
      </c>
      <c r="I142" s="280" t="s">
        <v>757</v>
      </c>
      <c r="J142" s="280"/>
      <c r="K142" s="328"/>
    </row>
    <row r="143" s="1" customFormat="1" ht="15" customHeight="1">
      <c r="B143" s="329"/>
      <c r="C143" s="330"/>
      <c r="D143" s="330"/>
      <c r="E143" s="330"/>
      <c r="F143" s="330"/>
      <c r="G143" s="330"/>
      <c r="H143" s="330"/>
      <c r="I143" s="330"/>
      <c r="J143" s="330"/>
      <c r="K143" s="331"/>
    </row>
    <row r="144" s="1" customFormat="1" ht="18.75" customHeight="1">
      <c r="B144" s="316"/>
      <c r="C144" s="316"/>
      <c r="D144" s="316"/>
      <c r="E144" s="316"/>
      <c r="F144" s="317"/>
      <c r="G144" s="316"/>
      <c r="H144" s="316"/>
      <c r="I144" s="316"/>
      <c r="J144" s="316"/>
      <c r="K144" s="316"/>
    </row>
    <row r="145" s="1" customFormat="1" ht="18.75" customHeight="1">
      <c r="B145" s="288"/>
      <c r="C145" s="288"/>
      <c r="D145" s="288"/>
      <c r="E145" s="288"/>
      <c r="F145" s="288"/>
      <c r="G145" s="288"/>
      <c r="H145" s="288"/>
      <c r="I145" s="288"/>
      <c r="J145" s="288"/>
      <c r="K145" s="288"/>
    </row>
    <row r="146" s="1" customFormat="1" ht="7.5" customHeight="1">
      <c r="B146" s="289"/>
      <c r="C146" s="290"/>
      <c r="D146" s="290"/>
      <c r="E146" s="290"/>
      <c r="F146" s="290"/>
      <c r="G146" s="290"/>
      <c r="H146" s="290"/>
      <c r="I146" s="290"/>
      <c r="J146" s="290"/>
      <c r="K146" s="291"/>
    </row>
    <row r="147" s="1" customFormat="1" ht="45" customHeight="1">
      <c r="B147" s="292"/>
      <c r="C147" s="293" t="s">
        <v>781</v>
      </c>
      <c r="D147" s="293"/>
      <c r="E147" s="293"/>
      <c r="F147" s="293"/>
      <c r="G147" s="293"/>
      <c r="H147" s="293"/>
      <c r="I147" s="293"/>
      <c r="J147" s="293"/>
      <c r="K147" s="294"/>
    </row>
    <row r="148" s="1" customFormat="1" ht="17.25" customHeight="1">
      <c r="B148" s="292"/>
      <c r="C148" s="295" t="s">
        <v>716</v>
      </c>
      <c r="D148" s="295"/>
      <c r="E148" s="295"/>
      <c r="F148" s="295" t="s">
        <v>717</v>
      </c>
      <c r="G148" s="296"/>
      <c r="H148" s="295" t="s">
        <v>53</v>
      </c>
      <c r="I148" s="295" t="s">
        <v>56</v>
      </c>
      <c r="J148" s="295" t="s">
        <v>718</v>
      </c>
      <c r="K148" s="294"/>
    </row>
    <row r="149" s="1" customFormat="1" ht="17.25" customHeight="1">
      <c r="B149" s="292"/>
      <c r="C149" s="297" t="s">
        <v>719</v>
      </c>
      <c r="D149" s="297"/>
      <c r="E149" s="297"/>
      <c r="F149" s="298" t="s">
        <v>720</v>
      </c>
      <c r="G149" s="299"/>
      <c r="H149" s="297"/>
      <c r="I149" s="297"/>
      <c r="J149" s="297" t="s">
        <v>721</v>
      </c>
      <c r="K149" s="294"/>
    </row>
    <row r="150" s="1" customFormat="1" ht="5.25" customHeight="1">
      <c r="B150" s="305"/>
      <c r="C150" s="300"/>
      <c r="D150" s="300"/>
      <c r="E150" s="300"/>
      <c r="F150" s="300"/>
      <c r="G150" s="301"/>
      <c r="H150" s="300"/>
      <c r="I150" s="300"/>
      <c r="J150" s="300"/>
      <c r="K150" s="328"/>
    </row>
    <row r="151" s="1" customFormat="1" ht="15" customHeight="1">
      <c r="B151" s="305"/>
      <c r="C151" s="332" t="s">
        <v>725</v>
      </c>
      <c r="D151" s="280"/>
      <c r="E151" s="280"/>
      <c r="F151" s="333" t="s">
        <v>722</v>
      </c>
      <c r="G151" s="280"/>
      <c r="H151" s="332" t="s">
        <v>762</v>
      </c>
      <c r="I151" s="332" t="s">
        <v>724</v>
      </c>
      <c r="J151" s="332">
        <v>120</v>
      </c>
      <c r="K151" s="328"/>
    </row>
    <row r="152" s="1" customFormat="1" ht="15" customHeight="1">
      <c r="B152" s="305"/>
      <c r="C152" s="332" t="s">
        <v>771</v>
      </c>
      <c r="D152" s="280"/>
      <c r="E152" s="280"/>
      <c r="F152" s="333" t="s">
        <v>722</v>
      </c>
      <c r="G152" s="280"/>
      <c r="H152" s="332" t="s">
        <v>782</v>
      </c>
      <c r="I152" s="332" t="s">
        <v>724</v>
      </c>
      <c r="J152" s="332" t="s">
        <v>773</v>
      </c>
      <c r="K152" s="328"/>
    </row>
    <row r="153" s="1" customFormat="1" ht="15" customHeight="1">
      <c r="B153" s="305"/>
      <c r="C153" s="332" t="s">
        <v>670</v>
      </c>
      <c r="D153" s="280"/>
      <c r="E153" s="280"/>
      <c r="F153" s="333" t="s">
        <v>722</v>
      </c>
      <c r="G153" s="280"/>
      <c r="H153" s="332" t="s">
        <v>783</v>
      </c>
      <c r="I153" s="332" t="s">
        <v>724</v>
      </c>
      <c r="J153" s="332" t="s">
        <v>773</v>
      </c>
      <c r="K153" s="328"/>
    </row>
    <row r="154" s="1" customFormat="1" ht="15" customHeight="1">
      <c r="B154" s="305"/>
      <c r="C154" s="332" t="s">
        <v>727</v>
      </c>
      <c r="D154" s="280"/>
      <c r="E154" s="280"/>
      <c r="F154" s="333" t="s">
        <v>728</v>
      </c>
      <c r="G154" s="280"/>
      <c r="H154" s="332" t="s">
        <v>762</v>
      </c>
      <c r="I154" s="332" t="s">
        <v>724</v>
      </c>
      <c r="J154" s="332">
        <v>50</v>
      </c>
      <c r="K154" s="328"/>
    </row>
    <row r="155" s="1" customFormat="1" ht="15" customHeight="1">
      <c r="B155" s="305"/>
      <c r="C155" s="332" t="s">
        <v>730</v>
      </c>
      <c r="D155" s="280"/>
      <c r="E155" s="280"/>
      <c r="F155" s="333" t="s">
        <v>722</v>
      </c>
      <c r="G155" s="280"/>
      <c r="H155" s="332" t="s">
        <v>762</v>
      </c>
      <c r="I155" s="332" t="s">
        <v>732</v>
      </c>
      <c r="J155" s="332"/>
      <c r="K155" s="328"/>
    </row>
    <row r="156" s="1" customFormat="1" ht="15" customHeight="1">
      <c r="B156" s="305"/>
      <c r="C156" s="332" t="s">
        <v>741</v>
      </c>
      <c r="D156" s="280"/>
      <c r="E156" s="280"/>
      <c r="F156" s="333" t="s">
        <v>728</v>
      </c>
      <c r="G156" s="280"/>
      <c r="H156" s="332" t="s">
        <v>762</v>
      </c>
      <c r="I156" s="332" t="s">
        <v>724</v>
      </c>
      <c r="J156" s="332">
        <v>50</v>
      </c>
      <c r="K156" s="328"/>
    </row>
    <row r="157" s="1" customFormat="1" ht="15" customHeight="1">
      <c r="B157" s="305"/>
      <c r="C157" s="332" t="s">
        <v>749</v>
      </c>
      <c r="D157" s="280"/>
      <c r="E157" s="280"/>
      <c r="F157" s="333" t="s">
        <v>728</v>
      </c>
      <c r="G157" s="280"/>
      <c r="H157" s="332" t="s">
        <v>762</v>
      </c>
      <c r="I157" s="332" t="s">
        <v>724</v>
      </c>
      <c r="J157" s="332">
        <v>50</v>
      </c>
      <c r="K157" s="328"/>
    </row>
    <row r="158" s="1" customFormat="1" ht="15" customHeight="1">
      <c r="B158" s="305"/>
      <c r="C158" s="332" t="s">
        <v>747</v>
      </c>
      <c r="D158" s="280"/>
      <c r="E158" s="280"/>
      <c r="F158" s="333" t="s">
        <v>728</v>
      </c>
      <c r="G158" s="280"/>
      <c r="H158" s="332" t="s">
        <v>762</v>
      </c>
      <c r="I158" s="332" t="s">
        <v>724</v>
      </c>
      <c r="J158" s="332">
        <v>50</v>
      </c>
      <c r="K158" s="328"/>
    </row>
    <row r="159" s="1" customFormat="1" ht="15" customHeight="1">
      <c r="B159" s="305"/>
      <c r="C159" s="332" t="s">
        <v>81</v>
      </c>
      <c r="D159" s="280"/>
      <c r="E159" s="280"/>
      <c r="F159" s="333" t="s">
        <v>722</v>
      </c>
      <c r="G159" s="280"/>
      <c r="H159" s="332" t="s">
        <v>784</v>
      </c>
      <c r="I159" s="332" t="s">
        <v>724</v>
      </c>
      <c r="J159" s="332" t="s">
        <v>785</v>
      </c>
      <c r="K159" s="328"/>
    </row>
    <row r="160" s="1" customFormat="1" ht="15" customHeight="1">
      <c r="B160" s="305"/>
      <c r="C160" s="332" t="s">
        <v>786</v>
      </c>
      <c r="D160" s="280"/>
      <c r="E160" s="280"/>
      <c r="F160" s="333" t="s">
        <v>722</v>
      </c>
      <c r="G160" s="280"/>
      <c r="H160" s="332" t="s">
        <v>787</v>
      </c>
      <c r="I160" s="332" t="s">
        <v>757</v>
      </c>
      <c r="J160" s="332"/>
      <c r="K160" s="328"/>
    </row>
    <row r="161" s="1" customFormat="1" ht="15" customHeight="1">
      <c r="B161" s="334"/>
      <c r="C161" s="314"/>
      <c r="D161" s="314"/>
      <c r="E161" s="314"/>
      <c r="F161" s="314"/>
      <c r="G161" s="314"/>
      <c r="H161" s="314"/>
      <c r="I161" s="314"/>
      <c r="J161" s="314"/>
      <c r="K161" s="335"/>
    </row>
    <row r="162" s="1" customFormat="1" ht="18.75" customHeight="1">
      <c r="B162" s="316"/>
      <c r="C162" s="326"/>
      <c r="D162" s="326"/>
      <c r="E162" s="326"/>
      <c r="F162" s="336"/>
      <c r="G162" s="326"/>
      <c r="H162" s="326"/>
      <c r="I162" s="326"/>
      <c r="J162" s="326"/>
      <c r="K162" s="316"/>
    </row>
    <row r="163" s="1" customFormat="1" ht="18.75" customHeight="1">
      <c r="B163" s="288"/>
      <c r="C163" s="288"/>
      <c r="D163" s="288"/>
      <c r="E163" s="288"/>
      <c r="F163" s="288"/>
      <c r="G163" s="288"/>
      <c r="H163" s="288"/>
      <c r="I163" s="288"/>
      <c r="J163" s="288"/>
      <c r="K163" s="288"/>
    </row>
    <row r="164" s="1" customFormat="1" ht="7.5" customHeight="1">
      <c r="B164" s="267"/>
      <c r="C164" s="268"/>
      <c r="D164" s="268"/>
      <c r="E164" s="268"/>
      <c r="F164" s="268"/>
      <c r="G164" s="268"/>
      <c r="H164" s="268"/>
      <c r="I164" s="268"/>
      <c r="J164" s="268"/>
      <c r="K164" s="269"/>
    </row>
    <row r="165" s="1" customFormat="1" ht="45" customHeight="1">
      <c r="B165" s="270"/>
      <c r="C165" s="271" t="s">
        <v>788</v>
      </c>
      <c r="D165" s="271"/>
      <c r="E165" s="271"/>
      <c r="F165" s="271"/>
      <c r="G165" s="271"/>
      <c r="H165" s="271"/>
      <c r="I165" s="271"/>
      <c r="J165" s="271"/>
      <c r="K165" s="272"/>
    </row>
    <row r="166" s="1" customFormat="1" ht="17.25" customHeight="1">
      <c r="B166" s="270"/>
      <c r="C166" s="295" t="s">
        <v>716</v>
      </c>
      <c r="D166" s="295"/>
      <c r="E166" s="295"/>
      <c r="F166" s="295" t="s">
        <v>717</v>
      </c>
      <c r="G166" s="337"/>
      <c r="H166" s="338" t="s">
        <v>53</v>
      </c>
      <c r="I166" s="338" t="s">
        <v>56</v>
      </c>
      <c r="J166" s="295" t="s">
        <v>718</v>
      </c>
      <c r="K166" s="272"/>
    </row>
    <row r="167" s="1" customFormat="1" ht="17.25" customHeight="1">
      <c r="B167" s="273"/>
      <c r="C167" s="297" t="s">
        <v>719</v>
      </c>
      <c r="D167" s="297"/>
      <c r="E167" s="297"/>
      <c r="F167" s="298" t="s">
        <v>720</v>
      </c>
      <c r="G167" s="339"/>
      <c r="H167" s="340"/>
      <c r="I167" s="340"/>
      <c r="J167" s="297" t="s">
        <v>721</v>
      </c>
      <c r="K167" s="275"/>
    </row>
    <row r="168" s="1" customFormat="1" ht="5.25" customHeight="1">
      <c r="B168" s="305"/>
      <c r="C168" s="300"/>
      <c r="D168" s="300"/>
      <c r="E168" s="300"/>
      <c r="F168" s="300"/>
      <c r="G168" s="301"/>
      <c r="H168" s="300"/>
      <c r="I168" s="300"/>
      <c r="J168" s="300"/>
      <c r="K168" s="328"/>
    </row>
    <row r="169" s="1" customFormat="1" ht="15" customHeight="1">
      <c r="B169" s="305"/>
      <c r="C169" s="280" t="s">
        <v>725</v>
      </c>
      <c r="D169" s="280"/>
      <c r="E169" s="280"/>
      <c r="F169" s="303" t="s">
        <v>722</v>
      </c>
      <c r="G169" s="280"/>
      <c r="H169" s="280" t="s">
        <v>762</v>
      </c>
      <c r="I169" s="280" t="s">
        <v>724</v>
      </c>
      <c r="J169" s="280">
        <v>120</v>
      </c>
      <c r="K169" s="328"/>
    </row>
    <row r="170" s="1" customFormat="1" ht="15" customHeight="1">
      <c r="B170" s="305"/>
      <c r="C170" s="280" t="s">
        <v>771</v>
      </c>
      <c r="D170" s="280"/>
      <c r="E170" s="280"/>
      <c r="F170" s="303" t="s">
        <v>722</v>
      </c>
      <c r="G170" s="280"/>
      <c r="H170" s="280" t="s">
        <v>772</v>
      </c>
      <c r="I170" s="280" t="s">
        <v>724</v>
      </c>
      <c r="J170" s="280" t="s">
        <v>773</v>
      </c>
      <c r="K170" s="328"/>
    </row>
    <row r="171" s="1" customFormat="1" ht="15" customHeight="1">
      <c r="B171" s="305"/>
      <c r="C171" s="280" t="s">
        <v>670</v>
      </c>
      <c r="D171" s="280"/>
      <c r="E171" s="280"/>
      <c r="F171" s="303" t="s">
        <v>722</v>
      </c>
      <c r="G171" s="280"/>
      <c r="H171" s="280" t="s">
        <v>789</v>
      </c>
      <c r="I171" s="280" t="s">
        <v>724</v>
      </c>
      <c r="J171" s="280" t="s">
        <v>773</v>
      </c>
      <c r="K171" s="328"/>
    </row>
    <row r="172" s="1" customFormat="1" ht="15" customHeight="1">
      <c r="B172" s="305"/>
      <c r="C172" s="280" t="s">
        <v>727</v>
      </c>
      <c r="D172" s="280"/>
      <c r="E172" s="280"/>
      <c r="F172" s="303" t="s">
        <v>728</v>
      </c>
      <c r="G172" s="280"/>
      <c r="H172" s="280" t="s">
        <v>789</v>
      </c>
      <c r="I172" s="280" t="s">
        <v>724</v>
      </c>
      <c r="J172" s="280">
        <v>50</v>
      </c>
      <c r="K172" s="328"/>
    </row>
    <row r="173" s="1" customFormat="1" ht="15" customHeight="1">
      <c r="B173" s="305"/>
      <c r="C173" s="280" t="s">
        <v>730</v>
      </c>
      <c r="D173" s="280"/>
      <c r="E173" s="280"/>
      <c r="F173" s="303" t="s">
        <v>722</v>
      </c>
      <c r="G173" s="280"/>
      <c r="H173" s="280" t="s">
        <v>789</v>
      </c>
      <c r="I173" s="280" t="s">
        <v>732</v>
      </c>
      <c r="J173" s="280"/>
      <c r="K173" s="328"/>
    </row>
    <row r="174" s="1" customFormat="1" ht="15" customHeight="1">
      <c r="B174" s="305"/>
      <c r="C174" s="280" t="s">
        <v>741</v>
      </c>
      <c r="D174" s="280"/>
      <c r="E174" s="280"/>
      <c r="F174" s="303" t="s">
        <v>728</v>
      </c>
      <c r="G174" s="280"/>
      <c r="H174" s="280" t="s">
        <v>789</v>
      </c>
      <c r="I174" s="280" t="s">
        <v>724</v>
      </c>
      <c r="J174" s="280">
        <v>50</v>
      </c>
      <c r="K174" s="328"/>
    </row>
    <row r="175" s="1" customFormat="1" ht="15" customHeight="1">
      <c r="B175" s="305"/>
      <c r="C175" s="280" t="s">
        <v>749</v>
      </c>
      <c r="D175" s="280"/>
      <c r="E175" s="280"/>
      <c r="F175" s="303" t="s">
        <v>728</v>
      </c>
      <c r="G175" s="280"/>
      <c r="H175" s="280" t="s">
        <v>789</v>
      </c>
      <c r="I175" s="280" t="s">
        <v>724</v>
      </c>
      <c r="J175" s="280">
        <v>50</v>
      </c>
      <c r="K175" s="328"/>
    </row>
    <row r="176" s="1" customFormat="1" ht="15" customHeight="1">
      <c r="B176" s="305"/>
      <c r="C176" s="280" t="s">
        <v>747</v>
      </c>
      <c r="D176" s="280"/>
      <c r="E176" s="280"/>
      <c r="F176" s="303" t="s">
        <v>728</v>
      </c>
      <c r="G176" s="280"/>
      <c r="H176" s="280" t="s">
        <v>789</v>
      </c>
      <c r="I176" s="280" t="s">
        <v>724</v>
      </c>
      <c r="J176" s="280">
        <v>50</v>
      </c>
      <c r="K176" s="328"/>
    </row>
    <row r="177" s="1" customFormat="1" ht="15" customHeight="1">
      <c r="B177" s="305"/>
      <c r="C177" s="280" t="s">
        <v>100</v>
      </c>
      <c r="D177" s="280"/>
      <c r="E177" s="280"/>
      <c r="F177" s="303" t="s">
        <v>722</v>
      </c>
      <c r="G177" s="280"/>
      <c r="H177" s="280" t="s">
        <v>790</v>
      </c>
      <c r="I177" s="280" t="s">
        <v>791</v>
      </c>
      <c r="J177" s="280"/>
      <c r="K177" s="328"/>
    </row>
    <row r="178" s="1" customFormat="1" ht="15" customHeight="1">
      <c r="B178" s="305"/>
      <c r="C178" s="280" t="s">
        <v>56</v>
      </c>
      <c r="D178" s="280"/>
      <c r="E178" s="280"/>
      <c r="F178" s="303" t="s">
        <v>722</v>
      </c>
      <c r="G178" s="280"/>
      <c r="H178" s="280" t="s">
        <v>792</v>
      </c>
      <c r="I178" s="280" t="s">
        <v>793</v>
      </c>
      <c r="J178" s="280">
        <v>1</v>
      </c>
      <c r="K178" s="328"/>
    </row>
    <row r="179" s="1" customFormat="1" ht="15" customHeight="1">
      <c r="B179" s="305"/>
      <c r="C179" s="280" t="s">
        <v>52</v>
      </c>
      <c r="D179" s="280"/>
      <c r="E179" s="280"/>
      <c r="F179" s="303" t="s">
        <v>722</v>
      </c>
      <c r="G179" s="280"/>
      <c r="H179" s="280" t="s">
        <v>794</v>
      </c>
      <c r="I179" s="280" t="s">
        <v>724</v>
      </c>
      <c r="J179" s="280">
        <v>20</v>
      </c>
      <c r="K179" s="328"/>
    </row>
    <row r="180" s="1" customFormat="1" ht="15" customHeight="1">
      <c r="B180" s="305"/>
      <c r="C180" s="280" t="s">
        <v>53</v>
      </c>
      <c r="D180" s="280"/>
      <c r="E180" s="280"/>
      <c r="F180" s="303" t="s">
        <v>722</v>
      </c>
      <c r="G180" s="280"/>
      <c r="H180" s="280" t="s">
        <v>795</v>
      </c>
      <c r="I180" s="280" t="s">
        <v>724</v>
      </c>
      <c r="J180" s="280">
        <v>255</v>
      </c>
      <c r="K180" s="328"/>
    </row>
    <row r="181" s="1" customFormat="1" ht="15" customHeight="1">
      <c r="B181" s="305"/>
      <c r="C181" s="280" t="s">
        <v>101</v>
      </c>
      <c r="D181" s="280"/>
      <c r="E181" s="280"/>
      <c r="F181" s="303" t="s">
        <v>722</v>
      </c>
      <c r="G181" s="280"/>
      <c r="H181" s="280" t="s">
        <v>686</v>
      </c>
      <c r="I181" s="280" t="s">
        <v>724</v>
      </c>
      <c r="J181" s="280">
        <v>10</v>
      </c>
      <c r="K181" s="328"/>
    </row>
    <row r="182" s="1" customFormat="1" ht="15" customHeight="1">
      <c r="B182" s="305"/>
      <c r="C182" s="280" t="s">
        <v>102</v>
      </c>
      <c r="D182" s="280"/>
      <c r="E182" s="280"/>
      <c r="F182" s="303" t="s">
        <v>722</v>
      </c>
      <c r="G182" s="280"/>
      <c r="H182" s="280" t="s">
        <v>796</v>
      </c>
      <c r="I182" s="280" t="s">
        <v>757</v>
      </c>
      <c r="J182" s="280"/>
      <c r="K182" s="328"/>
    </row>
    <row r="183" s="1" customFormat="1" ht="15" customHeight="1">
      <c r="B183" s="305"/>
      <c r="C183" s="280" t="s">
        <v>797</v>
      </c>
      <c r="D183" s="280"/>
      <c r="E183" s="280"/>
      <c r="F183" s="303" t="s">
        <v>722</v>
      </c>
      <c r="G183" s="280"/>
      <c r="H183" s="280" t="s">
        <v>798</v>
      </c>
      <c r="I183" s="280" t="s">
        <v>757</v>
      </c>
      <c r="J183" s="280"/>
      <c r="K183" s="328"/>
    </row>
    <row r="184" s="1" customFormat="1" ht="15" customHeight="1">
      <c r="B184" s="305"/>
      <c r="C184" s="280" t="s">
        <v>786</v>
      </c>
      <c r="D184" s="280"/>
      <c r="E184" s="280"/>
      <c r="F184" s="303" t="s">
        <v>722</v>
      </c>
      <c r="G184" s="280"/>
      <c r="H184" s="280" t="s">
        <v>799</v>
      </c>
      <c r="I184" s="280" t="s">
        <v>757</v>
      </c>
      <c r="J184" s="280"/>
      <c r="K184" s="328"/>
    </row>
    <row r="185" s="1" customFormat="1" ht="15" customHeight="1">
      <c r="B185" s="305"/>
      <c r="C185" s="280" t="s">
        <v>104</v>
      </c>
      <c r="D185" s="280"/>
      <c r="E185" s="280"/>
      <c r="F185" s="303" t="s">
        <v>728</v>
      </c>
      <c r="G185" s="280"/>
      <c r="H185" s="280" t="s">
        <v>800</v>
      </c>
      <c r="I185" s="280" t="s">
        <v>724</v>
      </c>
      <c r="J185" s="280">
        <v>50</v>
      </c>
      <c r="K185" s="328"/>
    </row>
    <row r="186" s="1" customFormat="1" ht="15" customHeight="1">
      <c r="B186" s="305"/>
      <c r="C186" s="280" t="s">
        <v>801</v>
      </c>
      <c r="D186" s="280"/>
      <c r="E186" s="280"/>
      <c r="F186" s="303" t="s">
        <v>728</v>
      </c>
      <c r="G186" s="280"/>
      <c r="H186" s="280" t="s">
        <v>802</v>
      </c>
      <c r="I186" s="280" t="s">
        <v>803</v>
      </c>
      <c r="J186" s="280"/>
      <c r="K186" s="328"/>
    </row>
    <row r="187" s="1" customFormat="1" ht="15" customHeight="1">
      <c r="B187" s="305"/>
      <c r="C187" s="280" t="s">
        <v>804</v>
      </c>
      <c r="D187" s="280"/>
      <c r="E187" s="280"/>
      <c r="F187" s="303" t="s">
        <v>728</v>
      </c>
      <c r="G187" s="280"/>
      <c r="H187" s="280" t="s">
        <v>805</v>
      </c>
      <c r="I187" s="280" t="s">
        <v>803</v>
      </c>
      <c r="J187" s="280"/>
      <c r="K187" s="328"/>
    </row>
    <row r="188" s="1" customFormat="1" ht="15" customHeight="1">
      <c r="B188" s="305"/>
      <c r="C188" s="280" t="s">
        <v>806</v>
      </c>
      <c r="D188" s="280"/>
      <c r="E188" s="280"/>
      <c r="F188" s="303" t="s">
        <v>728</v>
      </c>
      <c r="G188" s="280"/>
      <c r="H188" s="280" t="s">
        <v>807</v>
      </c>
      <c r="I188" s="280" t="s">
        <v>803</v>
      </c>
      <c r="J188" s="280"/>
      <c r="K188" s="328"/>
    </row>
    <row r="189" s="1" customFormat="1" ht="15" customHeight="1">
      <c r="B189" s="305"/>
      <c r="C189" s="341" t="s">
        <v>808</v>
      </c>
      <c r="D189" s="280"/>
      <c r="E189" s="280"/>
      <c r="F189" s="303" t="s">
        <v>728</v>
      </c>
      <c r="G189" s="280"/>
      <c r="H189" s="280" t="s">
        <v>809</v>
      </c>
      <c r="I189" s="280" t="s">
        <v>810</v>
      </c>
      <c r="J189" s="342" t="s">
        <v>811</v>
      </c>
      <c r="K189" s="328"/>
    </row>
    <row r="190" s="1" customFormat="1" ht="15" customHeight="1">
      <c r="B190" s="305"/>
      <c r="C190" s="341" t="s">
        <v>41</v>
      </c>
      <c r="D190" s="280"/>
      <c r="E190" s="280"/>
      <c r="F190" s="303" t="s">
        <v>722</v>
      </c>
      <c r="G190" s="280"/>
      <c r="H190" s="277" t="s">
        <v>812</v>
      </c>
      <c r="I190" s="280" t="s">
        <v>813</v>
      </c>
      <c r="J190" s="280"/>
      <c r="K190" s="328"/>
    </row>
    <row r="191" s="1" customFormat="1" ht="15" customHeight="1">
      <c r="B191" s="305"/>
      <c r="C191" s="341" t="s">
        <v>814</v>
      </c>
      <c r="D191" s="280"/>
      <c r="E191" s="280"/>
      <c r="F191" s="303" t="s">
        <v>722</v>
      </c>
      <c r="G191" s="280"/>
      <c r="H191" s="280" t="s">
        <v>815</v>
      </c>
      <c r="I191" s="280" t="s">
        <v>757</v>
      </c>
      <c r="J191" s="280"/>
      <c r="K191" s="328"/>
    </row>
    <row r="192" s="1" customFormat="1" ht="15" customHeight="1">
      <c r="B192" s="305"/>
      <c r="C192" s="341" t="s">
        <v>816</v>
      </c>
      <c r="D192" s="280"/>
      <c r="E192" s="280"/>
      <c r="F192" s="303" t="s">
        <v>722</v>
      </c>
      <c r="G192" s="280"/>
      <c r="H192" s="280" t="s">
        <v>817</v>
      </c>
      <c r="I192" s="280" t="s">
        <v>757</v>
      </c>
      <c r="J192" s="280"/>
      <c r="K192" s="328"/>
    </row>
    <row r="193" s="1" customFormat="1" ht="15" customHeight="1">
      <c r="B193" s="305"/>
      <c r="C193" s="341" t="s">
        <v>818</v>
      </c>
      <c r="D193" s="280"/>
      <c r="E193" s="280"/>
      <c r="F193" s="303" t="s">
        <v>728</v>
      </c>
      <c r="G193" s="280"/>
      <c r="H193" s="280" t="s">
        <v>819</v>
      </c>
      <c r="I193" s="280" t="s">
        <v>757</v>
      </c>
      <c r="J193" s="280"/>
      <c r="K193" s="328"/>
    </row>
    <row r="194" s="1" customFormat="1" ht="15" customHeight="1">
      <c r="B194" s="334"/>
      <c r="C194" s="343"/>
      <c r="D194" s="314"/>
      <c r="E194" s="314"/>
      <c r="F194" s="314"/>
      <c r="G194" s="314"/>
      <c r="H194" s="314"/>
      <c r="I194" s="314"/>
      <c r="J194" s="314"/>
      <c r="K194" s="335"/>
    </row>
    <row r="195" s="1" customFormat="1" ht="18.75" customHeight="1">
      <c r="B195" s="316"/>
      <c r="C195" s="326"/>
      <c r="D195" s="326"/>
      <c r="E195" s="326"/>
      <c r="F195" s="336"/>
      <c r="G195" s="326"/>
      <c r="H195" s="326"/>
      <c r="I195" s="326"/>
      <c r="J195" s="326"/>
      <c r="K195" s="316"/>
    </row>
    <row r="196" s="1" customFormat="1" ht="18.75" customHeight="1">
      <c r="B196" s="316"/>
      <c r="C196" s="326"/>
      <c r="D196" s="326"/>
      <c r="E196" s="326"/>
      <c r="F196" s="336"/>
      <c r="G196" s="326"/>
      <c r="H196" s="326"/>
      <c r="I196" s="326"/>
      <c r="J196" s="326"/>
      <c r="K196" s="316"/>
    </row>
    <row r="197" s="1" customFormat="1" ht="18.75" customHeight="1">
      <c r="B197" s="288"/>
      <c r="C197" s="288"/>
      <c r="D197" s="288"/>
      <c r="E197" s="288"/>
      <c r="F197" s="288"/>
      <c r="G197" s="288"/>
      <c r="H197" s="288"/>
      <c r="I197" s="288"/>
      <c r="J197" s="288"/>
      <c r="K197" s="288"/>
    </row>
    <row r="198" s="1" customFormat="1" ht="13.5">
      <c r="B198" s="267"/>
      <c r="C198" s="268"/>
      <c r="D198" s="268"/>
      <c r="E198" s="268"/>
      <c r="F198" s="268"/>
      <c r="G198" s="268"/>
      <c r="H198" s="268"/>
      <c r="I198" s="268"/>
      <c r="J198" s="268"/>
      <c r="K198" s="269"/>
    </row>
    <row r="199" s="1" customFormat="1" ht="21">
      <c r="B199" s="270"/>
      <c r="C199" s="271" t="s">
        <v>820</v>
      </c>
      <c r="D199" s="271"/>
      <c r="E199" s="271"/>
      <c r="F199" s="271"/>
      <c r="G199" s="271"/>
      <c r="H199" s="271"/>
      <c r="I199" s="271"/>
      <c r="J199" s="271"/>
      <c r="K199" s="272"/>
    </row>
    <row r="200" s="1" customFormat="1" ht="25.5" customHeight="1">
      <c r="B200" s="270"/>
      <c r="C200" s="344" t="s">
        <v>821</v>
      </c>
      <c r="D200" s="344"/>
      <c r="E200" s="344"/>
      <c r="F200" s="344" t="s">
        <v>822</v>
      </c>
      <c r="G200" s="345"/>
      <c r="H200" s="344" t="s">
        <v>823</v>
      </c>
      <c r="I200" s="344"/>
      <c r="J200" s="344"/>
      <c r="K200" s="272"/>
    </row>
    <row r="201" s="1" customFormat="1" ht="5.25" customHeight="1">
      <c r="B201" s="305"/>
      <c r="C201" s="300"/>
      <c r="D201" s="300"/>
      <c r="E201" s="300"/>
      <c r="F201" s="300"/>
      <c r="G201" s="326"/>
      <c r="H201" s="300"/>
      <c r="I201" s="300"/>
      <c r="J201" s="300"/>
      <c r="K201" s="328"/>
    </row>
    <row r="202" s="1" customFormat="1" ht="15" customHeight="1">
      <c r="B202" s="305"/>
      <c r="C202" s="280" t="s">
        <v>813</v>
      </c>
      <c r="D202" s="280"/>
      <c r="E202" s="280"/>
      <c r="F202" s="303" t="s">
        <v>42</v>
      </c>
      <c r="G202" s="280"/>
      <c r="H202" s="280" t="s">
        <v>824</v>
      </c>
      <c r="I202" s="280"/>
      <c r="J202" s="280"/>
      <c r="K202" s="328"/>
    </row>
    <row r="203" s="1" customFormat="1" ht="15" customHeight="1">
      <c r="B203" s="305"/>
      <c r="C203" s="280"/>
      <c r="D203" s="280"/>
      <c r="E203" s="280"/>
      <c r="F203" s="303" t="s">
        <v>43</v>
      </c>
      <c r="G203" s="280"/>
      <c r="H203" s="280" t="s">
        <v>825</v>
      </c>
      <c r="I203" s="280"/>
      <c r="J203" s="280"/>
      <c r="K203" s="328"/>
    </row>
    <row r="204" s="1" customFormat="1" ht="15" customHeight="1">
      <c r="B204" s="305"/>
      <c r="C204" s="280"/>
      <c r="D204" s="280"/>
      <c r="E204" s="280"/>
      <c r="F204" s="303" t="s">
        <v>46</v>
      </c>
      <c r="G204" s="280"/>
      <c r="H204" s="280" t="s">
        <v>826</v>
      </c>
      <c r="I204" s="280"/>
      <c r="J204" s="280"/>
      <c r="K204" s="328"/>
    </row>
    <row r="205" s="1" customFormat="1" ht="15" customHeight="1">
      <c r="B205" s="305"/>
      <c r="C205" s="280"/>
      <c r="D205" s="280"/>
      <c r="E205" s="280"/>
      <c r="F205" s="303" t="s">
        <v>44</v>
      </c>
      <c r="G205" s="280"/>
      <c r="H205" s="280" t="s">
        <v>827</v>
      </c>
      <c r="I205" s="280"/>
      <c r="J205" s="280"/>
      <c r="K205" s="328"/>
    </row>
    <row r="206" s="1" customFormat="1" ht="15" customHeight="1">
      <c r="B206" s="305"/>
      <c r="C206" s="280"/>
      <c r="D206" s="280"/>
      <c r="E206" s="280"/>
      <c r="F206" s="303" t="s">
        <v>45</v>
      </c>
      <c r="G206" s="280"/>
      <c r="H206" s="280" t="s">
        <v>828</v>
      </c>
      <c r="I206" s="280"/>
      <c r="J206" s="280"/>
      <c r="K206" s="328"/>
    </row>
    <row r="207" s="1" customFormat="1" ht="15" customHeight="1">
      <c r="B207" s="305"/>
      <c r="C207" s="280"/>
      <c r="D207" s="280"/>
      <c r="E207" s="280"/>
      <c r="F207" s="303"/>
      <c r="G207" s="280"/>
      <c r="H207" s="280"/>
      <c r="I207" s="280"/>
      <c r="J207" s="280"/>
      <c r="K207" s="328"/>
    </row>
    <row r="208" s="1" customFormat="1" ht="15" customHeight="1">
      <c r="B208" s="305"/>
      <c r="C208" s="280" t="s">
        <v>769</v>
      </c>
      <c r="D208" s="280"/>
      <c r="E208" s="280"/>
      <c r="F208" s="303" t="s">
        <v>75</v>
      </c>
      <c r="G208" s="280"/>
      <c r="H208" s="280" t="s">
        <v>829</v>
      </c>
      <c r="I208" s="280"/>
      <c r="J208" s="280"/>
      <c r="K208" s="328"/>
    </row>
    <row r="209" s="1" customFormat="1" ht="15" customHeight="1">
      <c r="B209" s="305"/>
      <c r="C209" s="280"/>
      <c r="D209" s="280"/>
      <c r="E209" s="280"/>
      <c r="F209" s="303" t="s">
        <v>666</v>
      </c>
      <c r="G209" s="280"/>
      <c r="H209" s="280" t="s">
        <v>667</v>
      </c>
      <c r="I209" s="280"/>
      <c r="J209" s="280"/>
      <c r="K209" s="328"/>
    </row>
    <row r="210" s="1" customFormat="1" ht="15" customHeight="1">
      <c r="B210" s="305"/>
      <c r="C210" s="280"/>
      <c r="D210" s="280"/>
      <c r="E210" s="280"/>
      <c r="F210" s="303" t="s">
        <v>664</v>
      </c>
      <c r="G210" s="280"/>
      <c r="H210" s="280" t="s">
        <v>830</v>
      </c>
      <c r="I210" s="280"/>
      <c r="J210" s="280"/>
      <c r="K210" s="328"/>
    </row>
    <row r="211" s="1" customFormat="1" ht="15" customHeight="1">
      <c r="B211" s="346"/>
      <c r="C211" s="280"/>
      <c r="D211" s="280"/>
      <c r="E211" s="280"/>
      <c r="F211" s="303" t="s">
        <v>668</v>
      </c>
      <c r="G211" s="341"/>
      <c r="H211" s="332" t="s">
        <v>669</v>
      </c>
      <c r="I211" s="332"/>
      <c r="J211" s="332"/>
      <c r="K211" s="347"/>
    </row>
    <row r="212" s="1" customFormat="1" ht="15" customHeight="1">
      <c r="B212" s="346"/>
      <c r="C212" s="280"/>
      <c r="D212" s="280"/>
      <c r="E212" s="280"/>
      <c r="F212" s="303" t="s">
        <v>629</v>
      </c>
      <c r="G212" s="341"/>
      <c r="H212" s="332" t="s">
        <v>831</v>
      </c>
      <c r="I212" s="332"/>
      <c r="J212" s="332"/>
      <c r="K212" s="347"/>
    </row>
    <row r="213" s="1" customFormat="1" ht="15" customHeight="1">
      <c r="B213" s="346"/>
      <c r="C213" s="280"/>
      <c r="D213" s="280"/>
      <c r="E213" s="280"/>
      <c r="F213" s="303"/>
      <c r="G213" s="341"/>
      <c r="H213" s="332"/>
      <c r="I213" s="332"/>
      <c r="J213" s="332"/>
      <c r="K213" s="347"/>
    </row>
    <row r="214" s="1" customFormat="1" ht="15" customHeight="1">
      <c r="B214" s="346"/>
      <c r="C214" s="280" t="s">
        <v>793</v>
      </c>
      <c r="D214" s="280"/>
      <c r="E214" s="280"/>
      <c r="F214" s="303">
        <v>1</v>
      </c>
      <c r="G214" s="341"/>
      <c r="H214" s="332" t="s">
        <v>832</v>
      </c>
      <c r="I214" s="332"/>
      <c r="J214" s="332"/>
      <c r="K214" s="347"/>
    </row>
    <row r="215" s="1" customFormat="1" ht="15" customHeight="1">
      <c r="B215" s="346"/>
      <c r="C215" s="280"/>
      <c r="D215" s="280"/>
      <c r="E215" s="280"/>
      <c r="F215" s="303">
        <v>2</v>
      </c>
      <c r="G215" s="341"/>
      <c r="H215" s="332" t="s">
        <v>833</v>
      </c>
      <c r="I215" s="332"/>
      <c r="J215" s="332"/>
      <c r="K215" s="347"/>
    </row>
    <row r="216" s="1" customFormat="1" ht="15" customHeight="1">
      <c r="B216" s="346"/>
      <c r="C216" s="280"/>
      <c r="D216" s="280"/>
      <c r="E216" s="280"/>
      <c r="F216" s="303">
        <v>3</v>
      </c>
      <c r="G216" s="341"/>
      <c r="H216" s="332" t="s">
        <v>834</v>
      </c>
      <c r="I216" s="332"/>
      <c r="J216" s="332"/>
      <c r="K216" s="347"/>
    </row>
    <row r="217" s="1" customFormat="1" ht="15" customHeight="1">
      <c r="B217" s="346"/>
      <c r="C217" s="280"/>
      <c r="D217" s="280"/>
      <c r="E217" s="280"/>
      <c r="F217" s="303">
        <v>4</v>
      </c>
      <c r="G217" s="341"/>
      <c r="H217" s="332" t="s">
        <v>835</v>
      </c>
      <c r="I217" s="332"/>
      <c r="J217" s="332"/>
      <c r="K217" s="347"/>
    </row>
    <row r="218" s="1" customFormat="1" ht="12.75" customHeight="1">
      <c r="B218" s="348"/>
      <c r="C218" s="349"/>
      <c r="D218" s="349"/>
      <c r="E218" s="349"/>
      <c r="F218" s="349"/>
      <c r="G218" s="349"/>
      <c r="H218" s="349"/>
      <c r="I218" s="349"/>
      <c r="J218" s="349"/>
      <c r="K218" s="35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DESKTOP-CO3P5C2\admin</dc:creator>
  <cp:lastModifiedBy>DESKTOP-CO3P5C2\admin</cp:lastModifiedBy>
  <dcterms:created xsi:type="dcterms:W3CDTF">2023-02-22T13:25:50Z</dcterms:created>
  <dcterms:modified xsi:type="dcterms:W3CDTF">2023-02-22T13:25:57Z</dcterms:modified>
</cp:coreProperties>
</file>